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'Лист1'!$A$1:$M$94</definedName>
  </definedNames>
  <calcPr fullCalcOnLoad="1"/>
</workbook>
</file>

<file path=xl/sharedStrings.xml><?xml version="1.0" encoding="utf-8"?>
<sst xmlns="http://schemas.openxmlformats.org/spreadsheetml/2006/main" count="159" uniqueCount="143">
  <si>
    <t>Відділ культури і туризму райдержадміністрації</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</si>
  <si>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</si>
  <si>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</si>
  <si>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</si>
  <si>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</si>
  <si>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</si>
  <si>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</si>
  <si>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</si>
  <si>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</si>
  <si>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</si>
  <si>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</si>
  <si>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</si>
  <si>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</si>
  <si>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</si>
  <si>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130204</t>
  </si>
  <si>
    <t>120000</t>
  </si>
  <si>
    <t>110201</t>
  </si>
  <si>
    <t>250404</t>
  </si>
  <si>
    <t>Телебачення і радіомовлення</t>
  </si>
  <si>
    <t>220</t>
  </si>
  <si>
    <t>120100</t>
  </si>
  <si>
    <t>006</t>
  </si>
  <si>
    <t>020</t>
  </si>
  <si>
    <t>050</t>
  </si>
  <si>
    <t>001</t>
  </si>
  <si>
    <t>Кошти, що передаються із загального фонду бюджету до бюджету розвитку (спеціального фонду)</t>
  </si>
  <si>
    <t>Видатки загального фонду</t>
  </si>
  <si>
    <t>Видатки спеціального фонду</t>
  </si>
  <si>
    <t>споживання</t>
  </si>
  <si>
    <t>розвитку</t>
  </si>
  <si>
    <t>Районна рада</t>
  </si>
  <si>
    <t>Засоби масової інформаціїї</t>
  </si>
  <si>
    <t>Райдержадміністрація</t>
  </si>
  <si>
    <t>Відділ освіти райдержадміністрації</t>
  </si>
  <si>
    <t>070000</t>
  </si>
  <si>
    <t>070201</t>
  </si>
  <si>
    <t xml:space="preserve">Загальноосвітні школи </t>
  </si>
  <si>
    <t>Управління праці та соціального захисту населення райдержадміністрації</t>
  </si>
  <si>
    <t>до рішення районної ради</t>
  </si>
  <si>
    <t xml:space="preserve">Фінансування заходів на виконання районної Програми збереження архівних фондів </t>
  </si>
  <si>
    <t xml:space="preserve"> </t>
  </si>
  <si>
    <t>104</t>
  </si>
  <si>
    <t>у тому числі видатки за рахунок цільових субвенцій з державного бюджету</t>
  </si>
  <si>
    <t>від               №</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</si>
  <si>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</si>
  <si>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</si>
  <si>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</si>
  <si>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</si>
  <si>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</si>
  <si>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</si>
  <si>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</si>
  <si>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</si>
  <si>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Додаток 3</t>
  </si>
  <si>
    <t xml:space="preserve">Разом </t>
  </si>
  <si>
    <t>Утримання апарату управління громадських фізкультурно-спортивних організацій (ФСТ "Колос")</t>
  </si>
  <si>
    <t>Зміни до видатків районного бюджету на 2011 рік за головними розпорядниками бюджетних коштів</t>
  </si>
  <si>
    <t>в тому числі:</t>
  </si>
  <si>
    <t>120201</t>
  </si>
  <si>
    <t>Періодичні видання (газети та журнали)</t>
  </si>
  <si>
    <t>080000</t>
  </si>
  <si>
    <t>Охорона здров"я</t>
  </si>
  <si>
    <t>080101</t>
  </si>
  <si>
    <t>Лікарні</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</si>
  <si>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</si>
  <si>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</si>
  <si>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</si>
  <si>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</si>
  <si>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 xml:space="preserve">130000 </t>
  </si>
  <si>
    <t>Фізична культура і спорт</t>
  </si>
  <si>
    <t>091103</t>
  </si>
  <si>
    <t>Соціальні програми і заходи державних органів у справах молоді</t>
  </si>
  <si>
    <t>130115</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</si>
  <si>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</si>
  <si>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фізкультурно-спортимвної спрямованості)</t>
  </si>
  <si>
    <t>130201</t>
  </si>
  <si>
    <t>210105</t>
  </si>
  <si>
    <t>Видатки на запобігання та ліквідацію надзвичайних ситуа-</t>
  </si>
  <si>
    <t>цій та наслідків стихійного лиха</t>
  </si>
  <si>
    <t>240601</t>
  </si>
  <si>
    <t>Охорона та раціональне використання природних ресурсів</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</si>
  <si>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</si>
  <si>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</si>
  <si>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</si>
  <si>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</si>
  <si>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</si>
  <si>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</si>
  <si>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</si>
  <si>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</si>
  <si>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130107</t>
  </si>
  <si>
    <t>Утримання та навчально-тренувальна робота дитячо-юнацьких спортивних шкіл</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</si>
  <si>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</si>
  <si>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</si>
  <si>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</si>
  <si>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</si>
  <si>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</si>
  <si>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</si>
  <si>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</si>
  <si>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</si>
  <si>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</si>
  <si>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</si>
  <si>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</si>
  <si>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090216</t>
  </si>
  <si>
    <t>Пільги багатодітним сім"ям на придбання твердого  палива та скрапленого газу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</si>
  <si>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</si>
  <si>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</si>
  <si>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</si>
  <si>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</si>
  <si>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090413</t>
  </si>
  <si>
    <t>Допомога на догляд за інвалідом І чи ІІ групи внаслідок психічного розладу - за рахунок субвенції з обласного бюджету</t>
  </si>
  <si>
    <t>091204</t>
  </si>
  <si>
    <t>Територіальні центри соціального обслуговування (надання соціальних послуг)</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</si>
  <si>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</si>
  <si>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</si>
  <si>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</si>
  <si>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</si>
  <si>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</si>
  <si>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</si>
  <si>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110300</t>
  </si>
  <si>
    <t>Кінематографія</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</si>
  <si>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</si>
  <si>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</si>
  <si>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010116 </t>
  </si>
  <si>
    <t>Органи місцевого самоврядування</t>
  </si>
  <si>
    <t>070807</t>
  </si>
  <si>
    <t>Інші освітні програми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</si>
  <si>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</si>
  <si>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110502</t>
  </si>
  <si>
    <t>Інші культурно-освітні заклади та заходи</t>
  </si>
  <si>
    <t>090305</t>
  </si>
  <si>
    <t>Допомога на дітей, над якими встановлено опіку чи піклування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</si>
  <si>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</si>
  <si>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</si>
  <si>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</si>
  <si>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</si>
  <si>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Резервний фонд</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</si>
  <si>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</si>
  <si>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</si>
  <si>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070303</t>
  </si>
  <si>
    <t>Дитячі будинки (в т.ч. сімейного типу, прийомні сім"ї) - за рахунок субвенції з державного бюджету</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</si>
  <si>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</si>
  <si>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</si>
  <si>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Керуюча справами виконавчого апарату районної ради</t>
  </si>
  <si>
    <t>Л.А. Кононенко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</si>
</sst>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2"/>
      <name val="Times New Roman Cyr"/>
      <family val="0"/>
    </font>
    <font>
      <sz val="14"/>
      <name val="Times New Roman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2" fillId="0" borderId="0" xfId="0" applyNumberFormat="1" applyFont="1" applyAlignment="1">
      <alignment/>
    </xf>
    <xf numFmtId="0" fontId="2" fillId="0" borderId="4"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3" fillId="0" borderId="0" xfId="0" applyNumberFormat="1" applyFont="1" applyAlignment="1">
      <alignment horizontal="center"/>
    </xf>
    <xf numFmtId="49" fontId="13"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5" xfId="0" applyNumberFormat="1" applyFont="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49" fontId="9" fillId="0" borderId="0" xfId="0" applyNumberFormat="1" applyFont="1" applyBorder="1" applyAlignment="1">
      <alignment horizontal="center" vertical="top" wrapText="1"/>
    </xf>
    <xf numFmtId="49" fontId="14" fillId="0" borderId="0" xfId="0" applyNumberFormat="1" applyFont="1" applyAlignment="1">
      <alignment horizontal="center"/>
    </xf>
    <xf numFmtId="49" fontId="13" fillId="0" borderId="0" xfId="0" applyNumberFormat="1" applyFont="1" applyAlignment="1">
      <alignment horizontal="center" vertical="top"/>
    </xf>
    <xf numFmtId="49" fontId="13" fillId="0" borderId="0" xfId="0" applyNumberFormat="1" applyFont="1" applyAlignment="1">
      <alignment horizontal="center" vertical="center"/>
    </xf>
    <xf numFmtId="49" fontId="15" fillId="0" borderId="0" xfId="0" applyNumberFormat="1" applyFont="1" applyAlignment="1">
      <alignment horizontal="center" vertical="top"/>
    </xf>
    <xf numFmtId="173" fontId="9" fillId="0" borderId="0" xfId="0" applyNumberFormat="1" applyFont="1" applyAlignment="1" applyProtection="1">
      <alignment horizontal="center" vertical="justify"/>
      <protection locked="0"/>
    </xf>
    <xf numFmtId="0" fontId="16" fillId="0" borderId="0" xfId="0" applyFont="1" applyFill="1" applyAlignment="1">
      <alignment horizontal="left" vertical="top" wrapText="1"/>
    </xf>
    <xf numFmtId="0" fontId="9" fillId="0" borderId="0" xfId="0" applyNumberFormat="1" applyFont="1" applyBorder="1" applyAlignment="1" applyProtection="1">
      <alignment horizontal="left" vertical="top"/>
      <protection locked="0"/>
    </xf>
    <xf numFmtId="0" fontId="10" fillId="0" borderId="0" xfId="0" applyNumberFormat="1" applyFont="1" applyBorder="1" applyAlignment="1" applyProtection="1">
      <alignment horizontal="left" vertical="top"/>
      <protection locked="0"/>
    </xf>
    <xf numFmtId="0" fontId="9" fillId="0" borderId="0" xfId="0" applyFont="1" applyAlignment="1">
      <alignment vertical="top" wrapText="1"/>
    </xf>
    <xf numFmtId="0" fontId="9" fillId="0" borderId="0" xfId="0" applyFont="1" applyAlignment="1" applyProtection="1">
      <alignment horizontal="left" vertical="top"/>
      <protection locked="0"/>
    </xf>
    <xf numFmtId="182" fontId="9" fillId="0" borderId="0" xfId="0" applyNumberFormat="1" applyFont="1" applyAlignment="1">
      <alignment vertical="top"/>
    </xf>
    <xf numFmtId="0" fontId="10" fillId="0" borderId="0" xfId="0" applyFont="1" applyAlignment="1">
      <alignment horizontal="left" vertical="top"/>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0" fontId="9" fillId="0" borderId="0" xfId="0" applyFont="1" applyAlignment="1">
      <alignment horizontal="left" vertical="justify" wrapText="1"/>
    </xf>
    <xf numFmtId="0" fontId="13" fillId="0" borderId="0" xfId="0" applyFont="1" applyAlignment="1" applyProtection="1">
      <alignment horizontal="left" vertical="justify"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97"/>
  <sheetViews>
    <sheetView tabSelected="1" view="pageBreakPreview" zoomScale="75" zoomScaleNormal="75" zoomScaleSheetLayoutView="75" workbookViewId="0" topLeftCell="A4">
      <pane xSplit="2" ySplit="8" topLeftCell="C88" activePane="bottomRight" state="frozen"/>
      <selection pane="topLeft" activeCell="A4" sqref="A4"/>
      <selection pane="topRight" activeCell="C4" sqref="C4"/>
      <selection pane="bottomLeft" activeCell="A12" sqref="A12"/>
      <selection pane="bottomRight" activeCell="F130" sqref="F130"/>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40</v>
      </c>
      <c r="L1" s="1" t="s">
        <v>52</v>
      </c>
    </row>
    <row r="2" spans="9:12" ht="12.75">
      <c r="I2" s="1" t="s">
        <v>40</v>
      </c>
      <c r="L2" s="1" t="s">
        <v>38</v>
      </c>
    </row>
    <row r="3" spans="9:12" ht="12.75">
      <c r="I3" s="1" t="s">
        <v>40</v>
      </c>
      <c r="L3" s="1" t="s">
        <v>43</v>
      </c>
    </row>
    <row r="5" spans="1:13" ht="20.25">
      <c r="A5" s="69" t="s">
        <v>55</v>
      </c>
      <c r="B5" s="69"/>
      <c r="C5" s="69"/>
      <c r="D5" s="69"/>
      <c r="E5" s="69"/>
      <c r="F5" s="69"/>
      <c r="G5" s="69"/>
      <c r="H5" s="69"/>
      <c r="I5" s="69"/>
      <c r="J5" s="69"/>
      <c r="K5" s="69"/>
      <c r="L5" s="69"/>
      <c r="M5" s="69"/>
    </row>
    <row r="6" ht="13.5" thickBot="1">
      <c r="M6" s="1" t="s">
        <v>6</v>
      </c>
    </row>
    <row r="7" spans="1:13" ht="32.25" customHeight="1">
      <c r="A7" s="18" t="s">
        <v>45</v>
      </c>
      <c r="B7" s="25" t="s">
        <v>47</v>
      </c>
      <c r="C7" s="54" t="s">
        <v>26</v>
      </c>
      <c r="D7" s="74"/>
      <c r="E7" s="74"/>
      <c r="F7" s="54" t="s">
        <v>27</v>
      </c>
      <c r="G7" s="55"/>
      <c r="H7" s="55"/>
      <c r="I7" s="55"/>
      <c r="J7" s="55"/>
      <c r="K7" s="55"/>
      <c r="L7" s="56"/>
      <c r="M7" s="72" t="s">
        <v>53</v>
      </c>
    </row>
    <row r="8" spans="1:13" ht="12.75" customHeight="1">
      <c r="A8" s="63" t="s">
        <v>46</v>
      </c>
      <c r="B8" s="66" t="s">
        <v>48</v>
      </c>
      <c r="C8" s="51" t="s">
        <v>2</v>
      </c>
      <c r="D8" s="71" t="s">
        <v>3</v>
      </c>
      <c r="E8" s="71"/>
      <c r="F8" s="70" t="s">
        <v>2</v>
      </c>
      <c r="G8" s="71" t="s">
        <v>28</v>
      </c>
      <c r="H8" s="71" t="s">
        <v>3</v>
      </c>
      <c r="I8" s="71"/>
      <c r="J8" s="71" t="s">
        <v>29</v>
      </c>
      <c r="K8" s="57" t="s">
        <v>49</v>
      </c>
      <c r="L8" s="58"/>
      <c r="M8" s="73"/>
    </row>
    <row r="9" spans="1:13" ht="12.75" customHeight="1">
      <c r="A9" s="64"/>
      <c r="B9" s="67"/>
      <c r="C9" s="52"/>
      <c r="D9" s="61" t="s">
        <v>4</v>
      </c>
      <c r="E9" s="61" t="s">
        <v>5</v>
      </c>
      <c r="F9" s="70"/>
      <c r="G9" s="71"/>
      <c r="H9" s="61" t="s">
        <v>4</v>
      </c>
      <c r="I9" s="61" t="s">
        <v>5</v>
      </c>
      <c r="J9" s="71"/>
      <c r="K9" s="59" t="s">
        <v>50</v>
      </c>
      <c r="L9" s="26" t="s">
        <v>49</v>
      </c>
      <c r="M9" s="73"/>
    </row>
    <row r="10" spans="1:13" ht="131.25" customHeight="1">
      <c r="A10" s="65"/>
      <c r="B10" s="68"/>
      <c r="C10" s="53"/>
      <c r="D10" s="62"/>
      <c r="E10" s="62"/>
      <c r="F10" s="70"/>
      <c r="G10" s="71"/>
      <c r="H10" s="62"/>
      <c r="I10" s="62"/>
      <c r="J10" s="71"/>
      <c r="K10" s="60"/>
      <c r="L10" s="26" t="s">
        <v>51</v>
      </c>
      <c r="M10" s="73"/>
    </row>
    <row r="11" spans="1:13" ht="10.5" customHeight="1" thickBot="1">
      <c r="A11" s="3">
        <v>1</v>
      </c>
      <c r="B11" s="4">
        <v>2</v>
      </c>
      <c r="C11" s="2">
        <v>3</v>
      </c>
      <c r="D11" s="2">
        <v>4</v>
      </c>
      <c r="E11" s="2">
        <v>5</v>
      </c>
      <c r="F11" s="4">
        <v>6</v>
      </c>
      <c r="G11" s="4">
        <v>7</v>
      </c>
      <c r="H11" s="4">
        <v>8</v>
      </c>
      <c r="I11" s="4">
        <v>9</v>
      </c>
      <c r="J11" s="4">
        <v>10</v>
      </c>
      <c r="K11" s="14">
        <v>11</v>
      </c>
      <c r="L11" s="14">
        <v>12</v>
      </c>
      <c r="M11" s="5">
        <v>13</v>
      </c>
    </row>
    <row r="12" spans="1:14" ht="23.25" customHeight="1">
      <c r="A12" s="19" t="s">
        <v>24</v>
      </c>
      <c r="B12" s="9" t="s">
        <v>30</v>
      </c>
      <c r="C12" s="28"/>
      <c r="D12" s="28"/>
      <c r="E12" s="28"/>
      <c r="F12" s="28"/>
      <c r="G12" s="28"/>
      <c r="H12" s="28"/>
      <c r="I12" s="28"/>
      <c r="J12" s="28"/>
      <c r="K12" s="28"/>
      <c r="L12" s="28"/>
      <c r="M12" s="28"/>
      <c r="N12" s="28"/>
    </row>
    <row r="13" spans="1:14" ht="19.5" customHeight="1">
      <c r="A13" s="19" t="s">
        <v>121</v>
      </c>
      <c r="B13" s="10" t="s">
        <v>122</v>
      </c>
      <c r="C13" s="27">
        <f>70+0.7-0.48</f>
        <v>70.22</v>
      </c>
      <c r="D13" s="28"/>
      <c r="E13" s="27">
        <v>5</v>
      </c>
      <c r="F13" s="27">
        <f>G13+J13</f>
        <v>5.779999999999999</v>
      </c>
      <c r="G13" s="28"/>
      <c r="H13" s="28"/>
      <c r="I13" s="28"/>
      <c r="J13" s="27">
        <f>5.3+0.48</f>
        <v>5.779999999999999</v>
      </c>
      <c r="K13" s="27">
        <v>5.78</v>
      </c>
      <c r="L13" s="27">
        <v>5.78</v>
      </c>
      <c r="M13" s="27">
        <f>SUM(C13,F13)</f>
        <v>76</v>
      </c>
      <c r="N13" s="28"/>
    </row>
    <row r="14" spans="1:14" ht="15.75" customHeight="1">
      <c r="A14" s="20" t="s">
        <v>15</v>
      </c>
      <c r="B14" s="10" t="s">
        <v>31</v>
      </c>
      <c r="C14" s="27">
        <f>C15+C16</f>
        <v>51.5</v>
      </c>
      <c r="D14" s="28"/>
      <c r="E14" s="28"/>
      <c r="F14" s="27"/>
      <c r="G14" s="27"/>
      <c r="H14" s="27"/>
      <c r="I14" s="27"/>
      <c r="J14" s="27"/>
      <c r="K14" s="27"/>
      <c r="L14" s="27"/>
      <c r="M14" s="27">
        <f>SUM(C14,F14)</f>
        <v>51.5</v>
      </c>
      <c r="N14" s="28"/>
    </row>
    <row r="15" spans="1:14" ht="15.75" customHeight="1">
      <c r="A15" s="20" t="s">
        <v>20</v>
      </c>
      <c r="B15" s="39" t="s">
        <v>18</v>
      </c>
      <c r="C15" s="27">
        <v>21.5</v>
      </c>
      <c r="D15" s="28"/>
      <c r="E15" s="28"/>
      <c r="F15" s="27"/>
      <c r="G15" s="27"/>
      <c r="H15" s="27"/>
      <c r="I15" s="27"/>
      <c r="J15" s="27"/>
      <c r="K15" s="27"/>
      <c r="L15" s="27"/>
      <c r="M15" s="27">
        <f>SUM(C15,F15)</f>
        <v>21.5</v>
      </c>
      <c r="N15" s="28"/>
    </row>
    <row r="16" spans="1:14" ht="15.75" customHeight="1">
      <c r="A16" s="20" t="s">
        <v>57</v>
      </c>
      <c r="B16" s="39" t="s">
        <v>58</v>
      </c>
      <c r="C16" s="27">
        <v>30</v>
      </c>
      <c r="D16" s="28"/>
      <c r="E16" s="28"/>
      <c r="F16" s="27"/>
      <c r="G16" s="27"/>
      <c r="H16" s="27"/>
      <c r="I16" s="27"/>
      <c r="J16" s="27"/>
      <c r="K16" s="27"/>
      <c r="L16" s="27"/>
      <c r="M16" s="27"/>
      <c r="N16" s="28"/>
    </row>
    <row r="17" spans="1:14" ht="18" customHeight="1">
      <c r="A17" s="21"/>
      <c r="B17" s="9" t="s">
        <v>2</v>
      </c>
      <c r="C17" s="29">
        <f>C14+C13</f>
        <v>121.72</v>
      </c>
      <c r="D17" s="29">
        <f aca="true" t="shared" si="0" ref="D17:I17">D14</f>
        <v>0</v>
      </c>
      <c r="E17" s="29">
        <f>E14+E13</f>
        <v>5</v>
      </c>
      <c r="F17" s="29">
        <f>G17+J17</f>
        <v>5.779999999999999</v>
      </c>
      <c r="G17" s="29">
        <f t="shared" si="0"/>
        <v>0</v>
      </c>
      <c r="H17" s="29">
        <f t="shared" si="0"/>
        <v>0</v>
      </c>
      <c r="I17" s="29">
        <f t="shared" si="0"/>
        <v>0</v>
      </c>
      <c r="J17" s="29">
        <f>J14+J13</f>
        <v>5.779999999999999</v>
      </c>
      <c r="K17" s="29">
        <f>K14+K13</f>
        <v>5.78</v>
      </c>
      <c r="L17" s="29">
        <f>L14+L13</f>
        <v>5.78</v>
      </c>
      <c r="M17" s="29">
        <f>SUM(C17,F17)</f>
        <v>127.5</v>
      </c>
      <c r="N17" s="28"/>
    </row>
    <row r="18" spans="1:14" s="11" customFormat="1" ht="15.75">
      <c r="A18" s="19" t="s">
        <v>21</v>
      </c>
      <c r="B18" s="9" t="s">
        <v>32</v>
      </c>
      <c r="C18" s="27"/>
      <c r="D18" s="27"/>
      <c r="E18" s="27"/>
      <c r="F18" s="27"/>
      <c r="G18" s="27"/>
      <c r="H18" s="27"/>
      <c r="I18" s="27"/>
      <c r="J18" s="27"/>
      <c r="K18" s="27"/>
      <c r="L18" s="27"/>
      <c r="M18" s="27"/>
      <c r="N18" s="28"/>
    </row>
    <row r="19" spans="1:14" s="11" customFormat="1" ht="15.75">
      <c r="A19" s="22"/>
      <c r="B19" s="16"/>
      <c r="C19" s="27"/>
      <c r="D19" s="27"/>
      <c r="E19" s="27"/>
      <c r="F19" s="27"/>
      <c r="G19" s="27"/>
      <c r="H19" s="27"/>
      <c r="I19" s="27"/>
      <c r="J19" s="27"/>
      <c r="K19" s="27"/>
      <c r="L19" s="27"/>
      <c r="M19" s="27"/>
      <c r="N19" s="28"/>
    </row>
    <row r="20" spans="1:14" s="11" customFormat="1" ht="15.75">
      <c r="A20" s="33" t="s">
        <v>59</v>
      </c>
      <c r="B20" s="40" t="s">
        <v>60</v>
      </c>
      <c r="C20" s="29">
        <f>C21+C22+C23</f>
        <v>352.925</v>
      </c>
      <c r="D20" s="29">
        <f>D21+D22+D23</f>
        <v>165.5</v>
      </c>
      <c r="E20" s="27"/>
      <c r="F20" s="29">
        <f>F21+F22+F23</f>
        <v>18</v>
      </c>
      <c r="G20" s="27">
        <f aca="true" t="shared" si="1" ref="G20:L20">G21+G22+G23</f>
        <v>0</v>
      </c>
      <c r="H20" s="27">
        <f t="shared" si="1"/>
        <v>0</v>
      </c>
      <c r="I20" s="27">
        <f t="shared" si="1"/>
        <v>0</v>
      </c>
      <c r="J20" s="29">
        <f t="shared" si="1"/>
        <v>18</v>
      </c>
      <c r="K20" s="29">
        <f t="shared" si="1"/>
        <v>18</v>
      </c>
      <c r="L20" s="29">
        <f t="shared" si="1"/>
        <v>18</v>
      </c>
      <c r="M20" s="29">
        <f>SUM(C20,F20)</f>
        <v>370.925</v>
      </c>
      <c r="N20" s="28"/>
    </row>
    <row r="21" spans="1:14" s="11" customFormat="1" ht="15.75">
      <c r="A21" s="22" t="s">
        <v>61</v>
      </c>
      <c r="B21" s="16" t="s">
        <v>62</v>
      </c>
      <c r="C21" s="27">
        <f>284.2+41.025</f>
        <v>325.22499999999997</v>
      </c>
      <c r="D21" s="27">
        <v>145.5</v>
      </c>
      <c r="E21" s="27"/>
      <c r="F21" s="27">
        <f>G21+J21</f>
        <v>18</v>
      </c>
      <c r="G21" s="27"/>
      <c r="H21" s="27"/>
      <c r="I21" s="27"/>
      <c r="J21" s="27">
        <v>18</v>
      </c>
      <c r="K21" s="27">
        <v>18</v>
      </c>
      <c r="L21" s="27">
        <v>18</v>
      </c>
      <c r="M21" s="27">
        <f aca="true" t="shared" si="2" ref="M21:M27">SUM(C21,F21)</f>
        <v>343.22499999999997</v>
      </c>
      <c r="N21" s="28"/>
    </row>
    <row r="22" spans="1:14" s="11" customFormat="1" ht="31.5">
      <c r="A22" s="23" t="s">
        <v>63</v>
      </c>
      <c r="B22" s="16" t="s">
        <v>65</v>
      </c>
      <c r="C22" s="27">
        <v>14.1</v>
      </c>
      <c r="D22" s="27">
        <v>10</v>
      </c>
      <c r="E22" s="27"/>
      <c r="F22" s="27"/>
      <c r="G22" s="27"/>
      <c r="H22" s="27"/>
      <c r="I22" s="27"/>
      <c r="J22" s="27"/>
      <c r="K22" s="27"/>
      <c r="L22" s="27"/>
      <c r="M22" s="27">
        <f t="shared" si="2"/>
        <v>14.1</v>
      </c>
      <c r="N22" s="28"/>
    </row>
    <row r="23" spans="1:14" s="11" customFormat="1" ht="15.75">
      <c r="A23" s="22" t="s">
        <v>64</v>
      </c>
      <c r="B23" s="16" t="s">
        <v>66</v>
      </c>
      <c r="C23" s="27">
        <v>13.6</v>
      </c>
      <c r="D23" s="27">
        <v>10</v>
      </c>
      <c r="E23" s="27"/>
      <c r="F23" s="27"/>
      <c r="G23" s="27"/>
      <c r="H23" s="27"/>
      <c r="I23" s="27"/>
      <c r="J23" s="27"/>
      <c r="K23" s="27"/>
      <c r="L23" s="27"/>
      <c r="M23" s="27">
        <f t="shared" si="2"/>
        <v>13.6</v>
      </c>
      <c r="N23" s="28"/>
    </row>
    <row r="24" spans="1:14" s="11" customFormat="1" ht="15.75">
      <c r="A24" s="22"/>
      <c r="B24" s="16"/>
      <c r="C24" s="27"/>
      <c r="D24" s="27"/>
      <c r="E24" s="27"/>
      <c r="F24" s="27"/>
      <c r="G24" s="27"/>
      <c r="H24" s="27"/>
      <c r="I24" s="27"/>
      <c r="J24" s="27"/>
      <c r="K24" s="27"/>
      <c r="L24" s="27"/>
      <c r="M24" s="27"/>
      <c r="N24" s="28"/>
    </row>
    <row r="25" spans="1:14" s="11" customFormat="1" ht="18.75" customHeight="1">
      <c r="A25" s="22" t="s">
        <v>69</v>
      </c>
      <c r="B25" s="16" t="s">
        <v>70</v>
      </c>
      <c r="C25" s="27">
        <v>7</v>
      </c>
      <c r="D25" s="27"/>
      <c r="E25" s="27"/>
      <c r="F25" s="27"/>
      <c r="G25" s="27"/>
      <c r="H25" s="27"/>
      <c r="I25" s="27"/>
      <c r="J25" s="27"/>
      <c r="K25" s="27"/>
      <c r="L25" s="27"/>
      <c r="M25" s="27">
        <f t="shared" si="2"/>
        <v>7</v>
      </c>
      <c r="N25" s="28"/>
    </row>
    <row r="26" spans="1:14" s="11" customFormat="1" ht="18.75" customHeight="1">
      <c r="A26" s="22"/>
      <c r="B26" s="16"/>
      <c r="C26" s="27"/>
      <c r="D26" s="27"/>
      <c r="E26" s="27"/>
      <c r="F26" s="27"/>
      <c r="G26" s="27"/>
      <c r="H26" s="27"/>
      <c r="I26" s="27"/>
      <c r="J26" s="27"/>
      <c r="K26" s="27"/>
      <c r="L26" s="27"/>
      <c r="M26" s="27"/>
      <c r="N26" s="28"/>
    </row>
    <row r="27" spans="1:14" s="11" customFormat="1" ht="15.75">
      <c r="A27" s="33" t="s">
        <v>67</v>
      </c>
      <c r="B27" s="17" t="s">
        <v>68</v>
      </c>
      <c r="C27" s="29">
        <f>C28+C29+C30</f>
        <v>27</v>
      </c>
      <c r="D27" s="27"/>
      <c r="E27" s="27"/>
      <c r="F27" s="27"/>
      <c r="G27" s="27"/>
      <c r="H27" s="27"/>
      <c r="I27" s="27"/>
      <c r="J27" s="27"/>
      <c r="K27" s="27"/>
      <c r="L27" s="27"/>
      <c r="M27" s="29">
        <f t="shared" si="2"/>
        <v>27</v>
      </c>
      <c r="N27" s="28"/>
    </row>
    <row r="28" spans="1:14" s="11" customFormat="1" ht="15.75">
      <c r="A28" s="22" t="s">
        <v>71</v>
      </c>
      <c r="B28" s="16" t="s">
        <v>72</v>
      </c>
      <c r="C28" s="27">
        <v>3</v>
      </c>
      <c r="D28" s="27"/>
      <c r="E28" s="27"/>
      <c r="F28" s="27"/>
      <c r="G28" s="27"/>
      <c r="H28" s="27"/>
      <c r="I28" s="27"/>
      <c r="J28" s="27"/>
      <c r="K28" s="27"/>
      <c r="L28" s="27"/>
      <c r="M28" s="27">
        <f>SUM(C28,F28)</f>
        <v>3</v>
      </c>
      <c r="N28" s="28"/>
    </row>
    <row r="29" spans="1:14" s="11" customFormat="1" ht="47.25">
      <c r="A29" s="34" t="s">
        <v>74</v>
      </c>
      <c r="B29" s="16" t="s">
        <v>73</v>
      </c>
      <c r="C29" s="27">
        <f>3+10-5</f>
        <v>8</v>
      </c>
      <c r="D29" s="27"/>
      <c r="E29" s="27"/>
      <c r="F29" s="27"/>
      <c r="G29" s="27"/>
      <c r="H29" s="27"/>
      <c r="I29" s="27"/>
      <c r="J29" s="27"/>
      <c r="K29" s="27"/>
      <c r="L29" s="27"/>
      <c r="M29" s="27">
        <f>SUM(C29,F29)</f>
        <v>8</v>
      </c>
      <c r="N29" s="28"/>
    </row>
    <row r="30" spans="1:14" s="11" customFormat="1" ht="31.5">
      <c r="A30" s="23" t="s">
        <v>14</v>
      </c>
      <c r="B30" s="16" t="s">
        <v>54</v>
      </c>
      <c r="C30" s="27">
        <v>16</v>
      </c>
      <c r="D30" s="27"/>
      <c r="E30" s="27"/>
      <c r="F30" s="27"/>
      <c r="G30" s="27"/>
      <c r="H30" s="27"/>
      <c r="I30" s="27"/>
      <c r="J30" s="27"/>
      <c r="K30" s="27"/>
      <c r="L30" s="27"/>
      <c r="M30" s="27">
        <f>SUM(C30,F30)</f>
        <v>16</v>
      </c>
      <c r="N30" s="28"/>
    </row>
    <row r="31" spans="1:14" s="11" customFormat="1" ht="15.75">
      <c r="A31" s="23"/>
      <c r="B31" s="16"/>
      <c r="C31" s="27"/>
      <c r="D31" s="27"/>
      <c r="E31" s="27"/>
      <c r="F31" s="27"/>
      <c r="G31" s="27"/>
      <c r="H31" s="27"/>
      <c r="I31" s="27"/>
      <c r="J31" s="27"/>
      <c r="K31" s="27"/>
      <c r="L31" s="27"/>
      <c r="M31" s="27"/>
      <c r="N31" s="28"/>
    </row>
    <row r="32" spans="1:14" s="11" customFormat="1" ht="15.75">
      <c r="A32" s="23" t="s">
        <v>75</v>
      </c>
      <c r="B32" s="16" t="s">
        <v>76</v>
      </c>
      <c r="C32" s="27">
        <v>4.5</v>
      </c>
      <c r="D32" s="27"/>
      <c r="E32" s="27"/>
      <c r="F32" s="27"/>
      <c r="G32" s="27"/>
      <c r="H32" s="27"/>
      <c r="I32" s="27"/>
      <c r="J32" s="27"/>
      <c r="K32" s="27"/>
      <c r="L32" s="27"/>
      <c r="M32" s="27">
        <f>SUM(C32,F32)</f>
        <v>4.5</v>
      </c>
      <c r="N32" s="28"/>
    </row>
    <row r="33" spans="1:14" s="11" customFormat="1" ht="15.75">
      <c r="A33" s="23"/>
      <c r="B33" s="16" t="s">
        <v>77</v>
      </c>
      <c r="C33" s="27"/>
      <c r="D33" s="27"/>
      <c r="E33" s="27"/>
      <c r="F33" s="27"/>
      <c r="G33" s="27"/>
      <c r="H33" s="27"/>
      <c r="I33" s="27"/>
      <c r="J33" s="27"/>
      <c r="K33" s="27"/>
      <c r="L33" s="27"/>
      <c r="M33" s="27" t="s">
        <v>40</v>
      </c>
      <c r="N33" s="28"/>
    </row>
    <row r="34" spans="1:14" s="11" customFormat="1" ht="15.75">
      <c r="A34" s="23" t="s">
        <v>78</v>
      </c>
      <c r="B34" s="41" t="s">
        <v>79</v>
      </c>
      <c r="C34" s="27"/>
      <c r="D34" s="27"/>
      <c r="E34" s="27"/>
      <c r="F34" s="27">
        <f>G34+J34</f>
        <v>42.6</v>
      </c>
      <c r="G34" s="27">
        <v>42.6</v>
      </c>
      <c r="H34" s="27"/>
      <c r="I34" s="27"/>
      <c r="J34" s="27"/>
      <c r="K34" s="27"/>
      <c r="L34" s="27"/>
      <c r="M34" s="27">
        <f>SUM(C34,F34)</f>
        <v>42.6</v>
      </c>
      <c r="N34" s="28"/>
    </row>
    <row r="35" spans="1:14" s="11" customFormat="1" ht="33" customHeight="1">
      <c r="A35" s="23" t="s">
        <v>17</v>
      </c>
      <c r="B35" s="16" t="s">
        <v>39</v>
      </c>
      <c r="C35" s="27">
        <v>31.5</v>
      </c>
      <c r="D35" s="28"/>
      <c r="E35" s="28"/>
      <c r="F35"/>
      <c r="G35" s="28"/>
      <c r="H35" s="28"/>
      <c r="I35" s="28"/>
      <c r="J35" s="28"/>
      <c r="K35" s="28"/>
      <c r="L35" s="28"/>
      <c r="M35" s="27">
        <f>SUM(C35,F35)</f>
        <v>31.5</v>
      </c>
      <c r="N35" s="28"/>
    </row>
    <row r="36" spans="1:14" ht="15.75">
      <c r="A36" s="21"/>
      <c r="B36" s="9" t="s">
        <v>9</v>
      </c>
      <c r="C36" s="29">
        <f>C35+C30+C32+C29+C28+C25+C23+C22+C21</f>
        <v>422.92499999999995</v>
      </c>
      <c r="D36" s="29">
        <f>D35+D30+D32+D29+D28+D25+D23+D22+D21</f>
        <v>165.5</v>
      </c>
      <c r="E36" s="29">
        <f>E35+E30+E32+E29+E28+E25+E23+E22+E21</f>
        <v>0</v>
      </c>
      <c r="F36" s="29">
        <f>F35+F34+F20</f>
        <v>60.6</v>
      </c>
      <c r="G36" s="29">
        <f aca="true" t="shared" si="3" ref="G36:L36">G35+G34+G20</f>
        <v>42.6</v>
      </c>
      <c r="H36" s="29">
        <f t="shared" si="3"/>
        <v>0</v>
      </c>
      <c r="I36" s="29">
        <f t="shared" si="3"/>
        <v>0</v>
      </c>
      <c r="J36" s="29">
        <f t="shared" si="3"/>
        <v>18</v>
      </c>
      <c r="K36" s="29">
        <f t="shared" si="3"/>
        <v>18</v>
      </c>
      <c r="L36" s="29">
        <f t="shared" si="3"/>
        <v>18</v>
      </c>
      <c r="M36" s="29">
        <f>C36+F36</f>
        <v>483.525</v>
      </c>
      <c r="N36" s="28"/>
    </row>
    <row r="37" spans="1:14" s="11" customFormat="1" ht="13.5" customHeight="1">
      <c r="A37" s="21"/>
      <c r="B37" s="9"/>
      <c r="C37" s="27"/>
      <c r="D37" s="27"/>
      <c r="E37" s="27"/>
      <c r="F37" s="27"/>
      <c r="G37" s="27"/>
      <c r="H37" s="27"/>
      <c r="I37" s="27"/>
      <c r="J37" s="27"/>
      <c r="K37" s="27"/>
      <c r="L37" s="27"/>
      <c r="M37" s="27"/>
      <c r="N37" s="28"/>
    </row>
    <row r="38" spans="1:14" ht="15.75">
      <c r="A38" s="20" t="s">
        <v>22</v>
      </c>
      <c r="B38" s="12" t="s">
        <v>33</v>
      </c>
      <c r="C38" s="27"/>
      <c r="D38" s="27"/>
      <c r="E38" s="27"/>
      <c r="F38" s="27"/>
      <c r="G38" s="27"/>
      <c r="H38" s="27"/>
      <c r="I38" s="27"/>
      <c r="J38" s="27"/>
      <c r="K38" s="27"/>
      <c r="L38" s="27"/>
      <c r="M38" s="27"/>
      <c r="N38" s="28"/>
    </row>
    <row r="39" spans="1:14" ht="15.75">
      <c r="A39" s="24" t="s">
        <v>34</v>
      </c>
      <c r="B39" s="9" t="s">
        <v>10</v>
      </c>
      <c r="C39" s="29">
        <f>C40+C41+C42+C43+C44</f>
        <v>790.7500000000001</v>
      </c>
      <c r="D39" s="29">
        <f>D40+D41+D42+D43+D44</f>
        <v>462.036</v>
      </c>
      <c r="E39" s="29">
        <f>E40+E41+E42+E43+E44</f>
        <v>40</v>
      </c>
      <c r="F39" s="29">
        <f>F40+F45</f>
        <v>130.3</v>
      </c>
      <c r="G39" s="29">
        <f aca="true" t="shared" si="4" ref="G39:L39">G40+G45</f>
        <v>0</v>
      </c>
      <c r="H39" s="29">
        <f t="shared" si="4"/>
        <v>0</v>
      </c>
      <c r="I39" s="29">
        <f t="shared" si="4"/>
        <v>0</v>
      </c>
      <c r="J39" s="29">
        <f t="shared" si="4"/>
        <v>130.3</v>
      </c>
      <c r="K39" s="29">
        <f t="shared" si="4"/>
        <v>130.3</v>
      </c>
      <c r="L39" s="29">
        <f t="shared" si="4"/>
        <v>130.3</v>
      </c>
      <c r="M39" s="29">
        <f>SUM(C39,F39)</f>
        <v>921.0500000000002</v>
      </c>
      <c r="N39" s="28"/>
    </row>
    <row r="40" spans="1:14" ht="15.75">
      <c r="A40" s="22" t="s">
        <v>35</v>
      </c>
      <c r="B40" s="42" t="s">
        <v>36</v>
      </c>
      <c r="C40" s="27">
        <f>635.681-100+40+100+8</f>
        <v>683.681</v>
      </c>
      <c r="D40" s="28">
        <v>383.48</v>
      </c>
      <c r="E40" s="27">
        <f>100-100+40</f>
        <v>40</v>
      </c>
      <c r="F40" s="27">
        <f>G40+J40</f>
        <v>112.3</v>
      </c>
      <c r="G40" s="28"/>
      <c r="H40" s="27"/>
      <c r="I40" s="27"/>
      <c r="J40" s="27">
        <f>9.8+100+2.5</f>
        <v>112.3</v>
      </c>
      <c r="K40" s="27">
        <f>9.8+100+2.5</f>
        <v>112.3</v>
      </c>
      <c r="L40" s="27">
        <f>9.8+100+2.5</f>
        <v>112.3</v>
      </c>
      <c r="M40" s="27">
        <f aca="true" t="shared" si="5" ref="M40:M45">SUM(C40,F40)</f>
        <v>795.981</v>
      </c>
      <c r="N40" s="28"/>
    </row>
    <row r="41" spans="1:14" ht="31.5">
      <c r="A41" s="23" t="s">
        <v>80</v>
      </c>
      <c r="B41" s="16" t="s">
        <v>81</v>
      </c>
      <c r="C41" s="27">
        <v>49.067</v>
      </c>
      <c r="D41" s="27">
        <v>36</v>
      </c>
      <c r="E41" s="27"/>
      <c r="F41" s="27"/>
      <c r="G41" s="28"/>
      <c r="H41" s="27"/>
      <c r="I41" s="27"/>
      <c r="J41" s="28"/>
      <c r="K41" s="28"/>
      <c r="L41" s="28"/>
      <c r="M41" s="27">
        <f t="shared" si="5"/>
        <v>49.067</v>
      </c>
      <c r="N41" s="28"/>
    </row>
    <row r="42" spans="1:14" ht="15.75">
      <c r="A42" s="22" t="s">
        <v>82</v>
      </c>
      <c r="B42" s="42" t="s">
        <v>83</v>
      </c>
      <c r="C42" s="27">
        <v>47.335</v>
      </c>
      <c r="D42" s="27">
        <v>34.73</v>
      </c>
      <c r="E42" s="27"/>
      <c r="F42" s="27"/>
      <c r="G42" s="28"/>
      <c r="H42" s="27"/>
      <c r="I42" s="27"/>
      <c r="J42" s="28"/>
      <c r="K42" s="28"/>
      <c r="L42" s="28"/>
      <c r="M42" s="27">
        <f t="shared" si="5"/>
        <v>47.335</v>
      </c>
      <c r="N42" s="28"/>
    </row>
    <row r="43" spans="1:14" ht="31.5">
      <c r="A43" s="23" t="s">
        <v>84</v>
      </c>
      <c r="B43" s="16" t="s">
        <v>85</v>
      </c>
      <c r="C43" s="27">
        <v>6.259</v>
      </c>
      <c r="D43" s="27">
        <v>4.592</v>
      </c>
      <c r="E43" s="27"/>
      <c r="F43" s="27"/>
      <c r="G43" s="28"/>
      <c r="H43" s="27"/>
      <c r="I43" s="27"/>
      <c r="J43" s="28"/>
      <c r="K43" s="28"/>
      <c r="L43" s="28"/>
      <c r="M43" s="27">
        <f t="shared" si="5"/>
        <v>6.259</v>
      </c>
      <c r="N43" s="28"/>
    </row>
    <row r="44" spans="1:14" ht="15.75">
      <c r="A44" s="22" t="s">
        <v>86</v>
      </c>
      <c r="B44" s="16" t="s">
        <v>87</v>
      </c>
      <c r="C44" s="27">
        <v>4.408</v>
      </c>
      <c r="D44" s="28">
        <v>3.234</v>
      </c>
      <c r="E44" s="27"/>
      <c r="F44" s="27"/>
      <c r="G44" s="28"/>
      <c r="H44" s="27"/>
      <c r="I44" s="27"/>
      <c r="J44" s="28"/>
      <c r="K44" s="28"/>
      <c r="L44" s="28"/>
      <c r="M44" s="27">
        <f t="shared" si="5"/>
        <v>4.408</v>
      </c>
      <c r="N44" s="28"/>
    </row>
    <row r="45" spans="1:14" ht="15.75">
      <c r="A45" s="35" t="s">
        <v>123</v>
      </c>
      <c r="B45" s="16" t="s">
        <v>124</v>
      </c>
      <c r="C45" s="27"/>
      <c r="D45" s="28"/>
      <c r="E45" s="27"/>
      <c r="F45" s="27">
        <f>G45+J45</f>
        <v>18</v>
      </c>
      <c r="G45" s="28"/>
      <c r="H45" s="27"/>
      <c r="I45" s="27"/>
      <c r="J45" s="27">
        <v>18</v>
      </c>
      <c r="K45" s="27">
        <v>18</v>
      </c>
      <c r="L45" s="27">
        <v>18</v>
      </c>
      <c r="M45" s="27">
        <f t="shared" si="5"/>
        <v>18</v>
      </c>
      <c r="N45" s="28"/>
    </row>
    <row r="46" spans="1:14" ht="31.5">
      <c r="A46" s="35" t="s">
        <v>88</v>
      </c>
      <c r="B46" s="16" t="s">
        <v>89</v>
      </c>
      <c r="C46" s="27">
        <f>28.65+33</f>
        <v>61.65</v>
      </c>
      <c r="D46" s="28">
        <v>21.02</v>
      </c>
      <c r="E46" s="27"/>
      <c r="F46" s="29"/>
      <c r="G46" s="28"/>
      <c r="H46" s="27"/>
      <c r="I46" s="27"/>
      <c r="J46" s="28"/>
      <c r="K46" s="28"/>
      <c r="L46" s="28"/>
      <c r="M46" s="27">
        <f>SUM(C46,F46)</f>
        <v>61.65</v>
      </c>
      <c r="N46" s="28"/>
    </row>
    <row r="47" spans="1:14" ht="31.5">
      <c r="A47" s="35" t="s">
        <v>75</v>
      </c>
      <c r="B47" s="50" t="s">
        <v>135</v>
      </c>
      <c r="C47" s="27">
        <v>32</v>
      </c>
      <c r="D47" s="28"/>
      <c r="E47" s="27"/>
      <c r="F47" s="29"/>
      <c r="G47" s="28"/>
      <c r="H47" s="27"/>
      <c r="I47" s="27"/>
      <c r="J47" s="28"/>
      <c r="K47" s="28"/>
      <c r="L47" s="28"/>
      <c r="M47" s="27">
        <f>SUM(C47,F47)</f>
        <v>32</v>
      </c>
      <c r="N47" s="28"/>
    </row>
    <row r="48" spans="1:14" ht="21" customHeight="1">
      <c r="A48" s="19"/>
      <c r="B48" s="9" t="s">
        <v>9</v>
      </c>
      <c r="C48" s="29">
        <f>C39+C46+C47</f>
        <v>884.4000000000001</v>
      </c>
      <c r="D48" s="29">
        <f>D39+D46</f>
        <v>483.056</v>
      </c>
      <c r="E48" s="29">
        <f>E39+E46</f>
        <v>40</v>
      </c>
      <c r="F48" s="29">
        <f aca="true" t="shared" si="6" ref="F48:L48">F39</f>
        <v>130.3</v>
      </c>
      <c r="G48" s="29">
        <f t="shared" si="6"/>
        <v>0</v>
      </c>
      <c r="H48" s="29">
        <f t="shared" si="6"/>
        <v>0</v>
      </c>
      <c r="I48" s="29">
        <f t="shared" si="6"/>
        <v>0</v>
      </c>
      <c r="J48" s="29">
        <f t="shared" si="6"/>
        <v>130.3</v>
      </c>
      <c r="K48" s="29">
        <f t="shared" si="6"/>
        <v>130.3</v>
      </c>
      <c r="L48" s="29">
        <f t="shared" si="6"/>
        <v>130.3</v>
      </c>
      <c r="M48" s="29">
        <f>SUM(C48,F48)</f>
        <v>1014.7</v>
      </c>
      <c r="N48" s="28"/>
    </row>
    <row r="49" spans="1:14" ht="35.25" customHeight="1">
      <c r="A49" s="20" t="s">
        <v>23</v>
      </c>
      <c r="B49" s="9" t="s">
        <v>37</v>
      </c>
      <c r="C49" s="27"/>
      <c r="D49" s="27"/>
      <c r="E49" s="27"/>
      <c r="F49" s="27"/>
      <c r="G49" s="27"/>
      <c r="H49" s="27"/>
      <c r="I49" s="27"/>
      <c r="J49" s="27"/>
      <c r="K49" s="27"/>
      <c r="L49" s="27"/>
      <c r="M49" s="27"/>
      <c r="N49" s="28"/>
    </row>
    <row r="50" spans="1:14" ht="15.75">
      <c r="A50" s="24" t="s">
        <v>7</v>
      </c>
      <c r="B50" s="9" t="s">
        <v>8</v>
      </c>
      <c r="C50" s="27">
        <f>C51+C52+C53+C55+C56+C57+C61+C62+C63+C64+C58+C59+C60</f>
        <v>100.19999999999997</v>
      </c>
      <c r="D50" s="27">
        <f aca="true" t="shared" si="7" ref="D50:L50">D51+D52+D53+D55+D56+D57+D61+D62+D63+D64</f>
        <v>57.3</v>
      </c>
      <c r="E50" s="27">
        <f t="shared" si="7"/>
        <v>0</v>
      </c>
      <c r="F50" s="27">
        <f t="shared" si="7"/>
        <v>0</v>
      </c>
      <c r="G50" s="27">
        <f t="shared" si="7"/>
        <v>0</v>
      </c>
      <c r="H50" s="27">
        <f t="shared" si="7"/>
        <v>0</v>
      </c>
      <c r="I50" s="27">
        <f t="shared" si="7"/>
        <v>0</v>
      </c>
      <c r="J50" s="27">
        <f t="shared" si="7"/>
        <v>0</v>
      </c>
      <c r="K50" s="27">
        <f t="shared" si="7"/>
        <v>0</v>
      </c>
      <c r="L50" s="27">
        <f t="shared" si="7"/>
        <v>0</v>
      </c>
      <c r="M50" s="29">
        <f>SUM(C50,F50)</f>
        <v>100.19999999999997</v>
      </c>
      <c r="N50" s="28"/>
    </row>
    <row r="51" spans="1:14" ht="189">
      <c r="A51" s="36" t="s">
        <v>90</v>
      </c>
      <c r="B51" s="10" t="s">
        <v>91</v>
      </c>
      <c r="C51" s="27">
        <f>-127.295-2.5</f>
        <v>-129.79500000000002</v>
      </c>
      <c r="D51" s="27"/>
      <c r="E51" s="27"/>
      <c r="F51" s="27"/>
      <c r="G51" s="27"/>
      <c r="H51" s="27"/>
      <c r="I51" s="27"/>
      <c r="J51" s="27"/>
      <c r="K51" s="27"/>
      <c r="L51" s="27"/>
      <c r="M51" s="27">
        <f>SUM(C51,F51)</f>
        <v>-129.79500000000002</v>
      </c>
      <c r="N51" s="28"/>
    </row>
    <row r="52" spans="1:14" ht="173.25">
      <c r="A52" s="36" t="s">
        <v>92</v>
      </c>
      <c r="B52" s="10" t="s">
        <v>93</v>
      </c>
      <c r="C52" s="43">
        <v>-15.6935</v>
      </c>
      <c r="D52" s="27"/>
      <c r="E52" s="27"/>
      <c r="F52" s="27"/>
      <c r="G52" s="27"/>
      <c r="H52" s="27"/>
      <c r="I52" s="27"/>
      <c r="J52" s="27"/>
      <c r="K52" s="27"/>
      <c r="L52" s="27"/>
      <c r="M52" s="43">
        <f>SUM(C52,F52)</f>
        <v>-15.6935</v>
      </c>
      <c r="N52" s="28"/>
    </row>
    <row r="53" spans="1:14" ht="321" customHeight="1">
      <c r="A53" s="36" t="s">
        <v>94</v>
      </c>
      <c r="B53" s="10" t="s">
        <v>95</v>
      </c>
      <c r="C53" s="27">
        <v>0.222</v>
      </c>
      <c r="D53" s="27"/>
      <c r="E53" s="27"/>
      <c r="F53" s="27"/>
      <c r="G53" s="27"/>
      <c r="H53" s="27"/>
      <c r="I53" s="27"/>
      <c r="J53" s="27"/>
      <c r="K53" s="27"/>
      <c r="L53" s="27"/>
      <c r="M53" s="27">
        <f>SUM(C53,F53)</f>
        <v>0.222</v>
      </c>
      <c r="N53" s="28"/>
    </row>
    <row r="54" spans="1:14" ht="47.25">
      <c r="A54" s="36"/>
      <c r="B54" s="10" t="s">
        <v>96</v>
      </c>
      <c r="C54" s="27"/>
      <c r="D54" s="27"/>
      <c r="E54" s="27"/>
      <c r="F54" s="27"/>
      <c r="G54" s="27"/>
      <c r="H54" s="27"/>
      <c r="I54" s="27"/>
      <c r="J54" s="27"/>
      <c r="K54" s="27"/>
      <c r="L54" s="27"/>
      <c r="M54" s="29"/>
      <c r="N54" s="28"/>
    </row>
    <row r="55" spans="1:14" ht="78.75">
      <c r="A55" s="36" t="s">
        <v>97</v>
      </c>
      <c r="B55" s="10" t="s">
        <v>98</v>
      </c>
      <c r="C55" s="27">
        <v>-0.222</v>
      </c>
      <c r="D55" s="27"/>
      <c r="E55" s="27"/>
      <c r="F55" s="27"/>
      <c r="G55" s="27"/>
      <c r="H55" s="27"/>
      <c r="I55" s="27"/>
      <c r="J55" s="27"/>
      <c r="K55" s="27"/>
      <c r="L55" s="27"/>
      <c r="M55" s="27">
        <f aca="true" t="shared" si="8" ref="M55:M65">SUM(C55,F55)</f>
        <v>-0.222</v>
      </c>
      <c r="N55" s="28"/>
    </row>
    <row r="56" spans="1:14" ht="31.5">
      <c r="A56" s="36" t="s">
        <v>99</v>
      </c>
      <c r="B56" s="10" t="s">
        <v>100</v>
      </c>
      <c r="C56" s="27">
        <v>50</v>
      </c>
      <c r="D56" s="27"/>
      <c r="E56" s="27"/>
      <c r="F56" s="27"/>
      <c r="G56" s="27"/>
      <c r="H56" s="27"/>
      <c r="I56" s="27"/>
      <c r="J56" s="27"/>
      <c r="K56" s="27"/>
      <c r="L56" s="27"/>
      <c r="M56" s="27">
        <f t="shared" si="8"/>
        <v>50</v>
      </c>
      <c r="N56" s="28"/>
    </row>
    <row r="57" spans="1:14" ht="31.5">
      <c r="A57" s="36" t="s">
        <v>101</v>
      </c>
      <c r="B57" s="10" t="s">
        <v>102</v>
      </c>
      <c r="C57" s="27">
        <v>-1.504</v>
      </c>
      <c r="D57" s="27"/>
      <c r="E57" s="27"/>
      <c r="F57" s="27"/>
      <c r="G57" s="27"/>
      <c r="H57" s="27"/>
      <c r="I57" s="27"/>
      <c r="J57" s="27"/>
      <c r="K57" s="27"/>
      <c r="L57" s="27"/>
      <c r="M57" s="27">
        <f t="shared" si="8"/>
        <v>-1.504</v>
      </c>
      <c r="N57" s="28"/>
    </row>
    <row r="58" spans="1:14" ht="31.5">
      <c r="A58" s="20" t="s">
        <v>128</v>
      </c>
      <c r="B58" s="49" t="s">
        <v>129</v>
      </c>
      <c r="C58" s="27">
        <v>-192.4</v>
      </c>
      <c r="D58" s="27"/>
      <c r="E58" s="27"/>
      <c r="F58" s="27"/>
      <c r="G58" s="27"/>
      <c r="H58" s="27"/>
      <c r="I58" s="27"/>
      <c r="J58" s="27"/>
      <c r="K58" s="27"/>
      <c r="L58" s="27"/>
      <c r="M58" s="27">
        <f t="shared" si="8"/>
        <v>-192.4</v>
      </c>
      <c r="N58" s="28"/>
    </row>
    <row r="59" spans="1:14" ht="31.5">
      <c r="A59" s="20" t="s">
        <v>130</v>
      </c>
      <c r="B59" s="10" t="s">
        <v>131</v>
      </c>
      <c r="C59" s="27">
        <v>185.4</v>
      </c>
      <c r="D59" s="27"/>
      <c r="E59" s="27"/>
      <c r="F59" s="27"/>
      <c r="G59" s="27"/>
      <c r="H59" s="27"/>
      <c r="I59" s="27"/>
      <c r="J59" s="27"/>
      <c r="K59" s="27"/>
      <c r="L59" s="27"/>
      <c r="M59" s="27">
        <f t="shared" si="8"/>
        <v>185.4</v>
      </c>
      <c r="N59" s="28"/>
    </row>
    <row r="60" spans="1:14" ht="31.5">
      <c r="A60" s="20" t="s">
        <v>132</v>
      </c>
      <c r="B60" s="10" t="s">
        <v>133</v>
      </c>
      <c r="C60" s="27">
        <v>7</v>
      </c>
      <c r="D60" s="27"/>
      <c r="E60" s="27"/>
      <c r="F60" s="27"/>
      <c r="G60" s="27"/>
      <c r="H60" s="27"/>
      <c r="I60" s="27"/>
      <c r="J60" s="27"/>
      <c r="K60" s="27"/>
      <c r="L60" s="27"/>
      <c r="M60" s="27">
        <f t="shared" si="8"/>
        <v>7</v>
      </c>
      <c r="N60" s="28"/>
    </row>
    <row r="61" spans="1:14" ht="47.25">
      <c r="A61" s="36" t="s">
        <v>103</v>
      </c>
      <c r="B61" s="10" t="s">
        <v>104</v>
      </c>
      <c r="C61" s="27">
        <f>77.295+2.5</f>
        <v>79.795</v>
      </c>
      <c r="D61" s="27"/>
      <c r="E61" s="27"/>
      <c r="F61" s="27"/>
      <c r="G61" s="27"/>
      <c r="H61" s="27"/>
      <c r="I61" s="27"/>
      <c r="J61" s="27"/>
      <c r="K61" s="27"/>
      <c r="L61" s="27"/>
      <c r="M61" s="27">
        <f t="shared" si="8"/>
        <v>79.795</v>
      </c>
      <c r="N61" s="28"/>
    </row>
    <row r="62" spans="1:14" ht="52.5" customHeight="1">
      <c r="A62" s="36" t="s">
        <v>105</v>
      </c>
      <c r="B62" s="10" t="s">
        <v>106</v>
      </c>
      <c r="C62" s="43">
        <f>17.1975+23.1</f>
        <v>40.2975</v>
      </c>
      <c r="D62" s="27"/>
      <c r="E62" s="27"/>
      <c r="F62" s="27"/>
      <c r="G62" s="27"/>
      <c r="H62" s="27"/>
      <c r="I62" s="27"/>
      <c r="J62" s="27"/>
      <c r="K62" s="27"/>
      <c r="L62" s="27"/>
      <c r="M62" s="43">
        <f t="shared" si="8"/>
        <v>40.2975</v>
      </c>
      <c r="N62" s="28"/>
    </row>
    <row r="63" spans="1:14" ht="38.25" customHeight="1">
      <c r="A63" s="20" t="s">
        <v>107</v>
      </c>
      <c r="B63" s="10" t="s">
        <v>108</v>
      </c>
      <c r="C63" s="27">
        <v>-1</v>
      </c>
      <c r="D63" s="27"/>
      <c r="E63" s="27"/>
      <c r="F63" s="27"/>
      <c r="G63" s="27"/>
      <c r="H63" s="27"/>
      <c r="I63" s="27"/>
      <c r="J63" s="27"/>
      <c r="K63" s="27"/>
      <c r="L63" s="27"/>
      <c r="M63" s="27">
        <f t="shared" si="8"/>
        <v>-1</v>
      </c>
      <c r="N63" s="28"/>
    </row>
    <row r="64" spans="1:14" ht="31.5">
      <c r="A64" s="20" t="s">
        <v>109</v>
      </c>
      <c r="B64" s="10" t="s">
        <v>110</v>
      </c>
      <c r="C64" s="27">
        <v>78.1</v>
      </c>
      <c r="D64" s="27">
        <v>57.3</v>
      </c>
      <c r="E64" s="27"/>
      <c r="F64" s="27"/>
      <c r="G64" s="27"/>
      <c r="H64" s="27"/>
      <c r="I64" s="27"/>
      <c r="J64" s="27"/>
      <c r="K64" s="27"/>
      <c r="L64" s="27"/>
      <c r="M64" s="27">
        <f t="shared" si="8"/>
        <v>78.1</v>
      </c>
      <c r="N64" s="28"/>
    </row>
    <row r="65" spans="1:14" ht="31.5">
      <c r="A65" s="20" t="s">
        <v>137</v>
      </c>
      <c r="B65" s="10" t="s">
        <v>138</v>
      </c>
      <c r="C65" s="27">
        <v>32.653</v>
      </c>
      <c r="D65" s="27"/>
      <c r="E65" s="27"/>
      <c r="F65" s="27"/>
      <c r="G65" s="27"/>
      <c r="H65" s="27"/>
      <c r="I65" s="27"/>
      <c r="J65" s="27"/>
      <c r="K65" s="27"/>
      <c r="L65" s="27"/>
      <c r="M65" s="27">
        <f t="shared" si="8"/>
        <v>32.653</v>
      </c>
      <c r="N65" s="28"/>
    </row>
    <row r="66" spans="1:14" s="11" customFormat="1" ht="24.75" customHeight="1">
      <c r="A66" s="19"/>
      <c r="B66" s="9" t="s">
        <v>9</v>
      </c>
      <c r="C66" s="29">
        <f>C50+C65</f>
        <v>132.85299999999998</v>
      </c>
      <c r="D66" s="29">
        <f>D50</f>
        <v>57.3</v>
      </c>
      <c r="E66" s="29">
        <f>E50</f>
        <v>0</v>
      </c>
      <c r="F66" s="29">
        <f>F50</f>
        <v>0</v>
      </c>
      <c r="G66" s="29">
        <f aca="true" t="shared" si="9" ref="G66:L66">G50</f>
        <v>0</v>
      </c>
      <c r="H66" s="29">
        <f t="shared" si="9"/>
        <v>0</v>
      </c>
      <c r="I66" s="29">
        <f t="shared" si="9"/>
        <v>0</v>
      </c>
      <c r="J66" s="29">
        <f t="shared" si="9"/>
        <v>0</v>
      </c>
      <c r="K66" s="29">
        <f t="shared" si="9"/>
        <v>0</v>
      </c>
      <c r="L66" s="29">
        <f t="shared" si="9"/>
        <v>0</v>
      </c>
      <c r="M66" s="29">
        <f>C66+F66</f>
        <v>132.85299999999998</v>
      </c>
      <c r="N66" s="28"/>
    </row>
    <row r="67" spans="1:14" ht="15.75">
      <c r="A67" s="19" t="s">
        <v>41</v>
      </c>
      <c r="B67" s="44" t="s">
        <v>0</v>
      </c>
      <c r="C67" s="27"/>
      <c r="D67" s="27"/>
      <c r="E67" s="27"/>
      <c r="F67" s="27"/>
      <c r="G67" s="27"/>
      <c r="H67" s="27"/>
      <c r="I67" s="27"/>
      <c r="J67" s="27"/>
      <c r="K67" s="27"/>
      <c r="L67" s="27"/>
      <c r="M67" s="27"/>
      <c r="N67" s="28"/>
    </row>
    <row r="68" spans="1:14" ht="15.75">
      <c r="A68" s="24" t="s">
        <v>12</v>
      </c>
      <c r="B68" s="9" t="s">
        <v>11</v>
      </c>
      <c r="C68" s="29">
        <f>C69+C70+C71+C72+C73+C74</f>
        <v>136.186</v>
      </c>
      <c r="D68" s="29">
        <f>D69+D70+D71+D72+D73+D74</f>
        <v>42.754999999999995</v>
      </c>
      <c r="E68" s="29">
        <f>E69+E70+E71+E72+E73+E74</f>
        <v>22.475</v>
      </c>
      <c r="F68" s="29">
        <f aca="true" t="shared" si="10" ref="F68:L68">F69+F70+F71+F72+F73+F74</f>
        <v>6.5</v>
      </c>
      <c r="G68" s="29">
        <f t="shared" si="10"/>
        <v>-6.5</v>
      </c>
      <c r="H68" s="29">
        <f t="shared" si="10"/>
        <v>-4.77</v>
      </c>
      <c r="I68" s="29">
        <f t="shared" si="10"/>
        <v>0</v>
      </c>
      <c r="J68" s="29">
        <f t="shared" si="10"/>
        <v>13</v>
      </c>
      <c r="K68" s="29">
        <f t="shared" si="10"/>
        <v>6.5</v>
      </c>
      <c r="L68" s="29">
        <f t="shared" si="10"/>
        <v>6.5</v>
      </c>
      <c r="M68" s="29">
        <f>M69</f>
        <v>29.7</v>
      </c>
      <c r="N68" s="28"/>
    </row>
    <row r="69" spans="1:14" ht="15.75">
      <c r="A69" s="19" t="s">
        <v>16</v>
      </c>
      <c r="B69" s="10" t="s">
        <v>13</v>
      </c>
      <c r="C69" s="27">
        <f>27.2</f>
        <v>27.2</v>
      </c>
      <c r="D69" s="28">
        <v>14.085</v>
      </c>
      <c r="E69" s="27">
        <f>8+4</f>
        <v>12</v>
      </c>
      <c r="F69" s="27">
        <f>G69+J69</f>
        <v>2.5</v>
      </c>
      <c r="G69" s="27"/>
      <c r="H69" s="27"/>
      <c r="I69" s="27"/>
      <c r="J69" s="27">
        <v>2.5</v>
      </c>
      <c r="K69" s="27">
        <v>2.5</v>
      </c>
      <c r="L69" s="27">
        <v>2.5</v>
      </c>
      <c r="M69" s="27">
        <f aca="true" t="shared" si="11" ref="M69:M74">SUM(C69,F69)</f>
        <v>29.7</v>
      </c>
      <c r="N69" s="28"/>
    </row>
    <row r="70" spans="1:14" ht="15.75">
      <c r="A70" s="20" t="s">
        <v>111</v>
      </c>
      <c r="B70" s="10" t="s">
        <v>112</v>
      </c>
      <c r="C70" s="27">
        <f>4.7+3</f>
        <v>7.7</v>
      </c>
      <c r="D70" s="27">
        <v>3.45</v>
      </c>
      <c r="E70" s="27">
        <v>3</v>
      </c>
      <c r="F70" s="28"/>
      <c r="G70" s="28"/>
      <c r="H70" s="28"/>
      <c r="I70" s="28"/>
      <c r="J70" s="28"/>
      <c r="K70" s="28"/>
      <c r="L70" s="28"/>
      <c r="M70" s="27">
        <f t="shared" si="11"/>
        <v>7.7</v>
      </c>
      <c r="N70" s="28"/>
    </row>
    <row r="71" spans="1:14" ht="31.5">
      <c r="A71" s="20" t="s">
        <v>113</v>
      </c>
      <c r="B71" s="10" t="s">
        <v>114</v>
      </c>
      <c r="C71" s="27">
        <f>11.1+2.5-2.5+1.725-1</f>
        <v>11.825</v>
      </c>
      <c r="D71" s="27">
        <f>8.145</f>
        <v>8.145</v>
      </c>
      <c r="E71" s="27">
        <v>6.975</v>
      </c>
      <c r="F71" s="27">
        <f>G71+J71</f>
        <v>4</v>
      </c>
      <c r="G71" s="28"/>
      <c r="H71" s="28"/>
      <c r="I71" s="28"/>
      <c r="J71" s="27">
        <v>4</v>
      </c>
      <c r="K71" s="27">
        <v>4</v>
      </c>
      <c r="L71" s="27">
        <v>4</v>
      </c>
      <c r="M71" s="27">
        <f t="shared" si="11"/>
        <v>15.825</v>
      </c>
      <c r="N71" s="28"/>
    </row>
    <row r="72" spans="1:14" ht="25.5" customHeight="1">
      <c r="A72" s="20" t="s">
        <v>115</v>
      </c>
      <c r="B72" s="10" t="s">
        <v>116</v>
      </c>
      <c r="C72" s="27">
        <v>26</v>
      </c>
      <c r="D72" s="28">
        <v>19.075</v>
      </c>
      <c r="E72" s="28"/>
      <c r="F72" s="27">
        <f>G72+J72</f>
        <v>0</v>
      </c>
      <c r="G72" s="27">
        <v>-6.5</v>
      </c>
      <c r="H72" s="27">
        <v>-4.77</v>
      </c>
      <c r="I72" s="27"/>
      <c r="J72" s="27">
        <v>6.5</v>
      </c>
      <c r="K72" s="27"/>
      <c r="L72" s="27"/>
      <c r="M72" s="27">
        <f t="shared" si="11"/>
        <v>26</v>
      </c>
      <c r="N72" s="28"/>
    </row>
    <row r="73" spans="1:14" ht="15.75">
      <c r="A73" s="20" t="s">
        <v>117</v>
      </c>
      <c r="B73" s="10" t="s">
        <v>118</v>
      </c>
      <c r="C73" s="27">
        <f>105.5-1.314-3-30</f>
        <v>71.186</v>
      </c>
      <c r="D73" s="28"/>
      <c r="E73" s="28"/>
      <c r="F73" s="28"/>
      <c r="G73" s="28"/>
      <c r="H73" s="28"/>
      <c r="I73" s="28"/>
      <c r="J73" s="28"/>
      <c r="K73" s="28"/>
      <c r="L73" s="28"/>
      <c r="M73" s="27">
        <f t="shared" si="11"/>
        <v>71.186</v>
      </c>
      <c r="N73" s="28"/>
    </row>
    <row r="74" spans="1:14" ht="16.5" customHeight="1">
      <c r="A74" s="20" t="s">
        <v>126</v>
      </c>
      <c r="B74" s="10" t="s">
        <v>127</v>
      </c>
      <c r="C74" s="28">
        <f>-4.725-3</f>
        <v>-7.725</v>
      </c>
      <c r="D74" s="27">
        <v>-2</v>
      </c>
      <c r="E74" s="27">
        <v>0.5</v>
      </c>
      <c r="F74" s="28"/>
      <c r="G74" s="28"/>
      <c r="H74" s="28"/>
      <c r="I74" s="28"/>
      <c r="J74" s="28"/>
      <c r="K74" s="28"/>
      <c r="L74" s="28"/>
      <c r="M74" s="27">
        <f t="shared" si="11"/>
        <v>-7.725</v>
      </c>
      <c r="N74" s="28"/>
    </row>
    <row r="75" spans="1:14" ht="15.75" hidden="1">
      <c r="A75" s="19"/>
      <c r="B75" s="10"/>
      <c r="C75" s="27"/>
      <c r="D75" s="28"/>
      <c r="E75" s="27"/>
      <c r="F75" s="28"/>
      <c r="G75" s="28"/>
      <c r="H75" s="28"/>
      <c r="I75" s="28"/>
      <c r="J75" s="28"/>
      <c r="K75" s="28"/>
      <c r="L75" s="28"/>
      <c r="M75" s="27"/>
      <c r="N75" s="28"/>
    </row>
    <row r="76" spans="1:14" ht="15.75">
      <c r="A76" s="20"/>
      <c r="B76" s="9" t="s">
        <v>9</v>
      </c>
      <c r="C76" s="29">
        <f>C68</f>
        <v>136.186</v>
      </c>
      <c r="D76" s="29">
        <f>D68</f>
        <v>42.754999999999995</v>
      </c>
      <c r="E76" s="29">
        <f>E68</f>
        <v>22.475</v>
      </c>
      <c r="F76" s="29">
        <f aca="true" t="shared" si="12" ref="F76:L76">F68</f>
        <v>6.5</v>
      </c>
      <c r="G76" s="29">
        <f t="shared" si="12"/>
        <v>-6.5</v>
      </c>
      <c r="H76" s="29">
        <f t="shared" si="12"/>
        <v>-4.77</v>
      </c>
      <c r="I76" s="29">
        <f t="shared" si="12"/>
        <v>0</v>
      </c>
      <c r="J76" s="29">
        <f t="shared" si="12"/>
        <v>13</v>
      </c>
      <c r="K76" s="29">
        <f t="shared" si="12"/>
        <v>6.5</v>
      </c>
      <c r="L76" s="29">
        <f t="shared" si="12"/>
        <v>6.5</v>
      </c>
      <c r="M76" s="29">
        <f>SUM(C76,F76)</f>
        <v>142.686</v>
      </c>
      <c r="N76" s="28"/>
    </row>
    <row r="77" spans="1:14" ht="14.25" customHeight="1" hidden="1">
      <c r="A77" s="19"/>
      <c r="B77" s="9"/>
      <c r="C77" s="29"/>
      <c r="D77" s="27"/>
      <c r="E77" s="27"/>
      <c r="F77" s="28"/>
      <c r="G77" s="28"/>
      <c r="H77" s="28"/>
      <c r="I77" s="28"/>
      <c r="J77" s="28"/>
      <c r="K77" s="28"/>
      <c r="L77" s="28"/>
      <c r="M77" s="27">
        <f>SUM(C77,F77)</f>
        <v>0</v>
      </c>
      <c r="N77" s="28"/>
    </row>
    <row r="78" spans="1:14" ht="21.75" customHeight="1">
      <c r="A78" s="32" t="s">
        <v>19</v>
      </c>
      <c r="B78" s="9" t="s">
        <v>1</v>
      </c>
      <c r="C78" s="28"/>
      <c r="D78" s="27"/>
      <c r="E78" s="27"/>
      <c r="F78" s="27"/>
      <c r="G78" s="27"/>
      <c r="H78" s="27"/>
      <c r="I78" s="27"/>
      <c r="J78" s="27"/>
      <c r="K78" s="27"/>
      <c r="L78" s="27"/>
      <c r="M78" s="27"/>
      <c r="N78" s="28"/>
    </row>
    <row r="79" spans="1:14" ht="51" customHeight="1" hidden="1">
      <c r="A79" s="19"/>
      <c r="B79" s="10" t="s">
        <v>25</v>
      </c>
      <c r="C79" s="28"/>
      <c r="D79" s="27"/>
      <c r="E79" s="27"/>
      <c r="F79" s="27"/>
      <c r="G79" s="27"/>
      <c r="H79" s="27"/>
      <c r="I79" s="27"/>
      <c r="J79" s="27"/>
      <c r="K79" s="27"/>
      <c r="L79" s="27"/>
      <c r="M79" s="27">
        <f aca="true" t="shared" si="13" ref="M79:M84">SUM(C79,F79)</f>
        <v>0</v>
      </c>
      <c r="N79" s="28"/>
    </row>
    <row r="80" spans="1:14" ht="23.25" customHeight="1">
      <c r="A80" s="37">
        <v>250102</v>
      </c>
      <c r="B80" s="49" t="s">
        <v>134</v>
      </c>
      <c r="C80" s="27">
        <v>-39</v>
      </c>
      <c r="D80" s="27"/>
      <c r="E80" s="27"/>
      <c r="F80" s="27"/>
      <c r="G80" s="27"/>
      <c r="H80" s="27"/>
      <c r="I80" s="27"/>
      <c r="J80" s="27"/>
      <c r="K80" s="27"/>
      <c r="L80" s="27"/>
      <c r="M80" s="27">
        <f t="shared" si="13"/>
        <v>-39</v>
      </c>
      <c r="N80" s="28"/>
    </row>
    <row r="81" spans="1:14" ht="119.25" customHeight="1">
      <c r="A81" s="37">
        <v>250312</v>
      </c>
      <c r="B81" s="38" t="s">
        <v>125</v>
      </c>
      <c r="C81" s="27">
        <v>266.4</v>
      </c>
      <c r="D81" s="27"/>
      <c r="E81" s="27"/>
      <c r="F81" s="27"/>
      <c r="G81" s="27"/>
      <c r="H81" s="27"/>
      <c r="I81" s="27"/>
      <c r="J81" s="28"/>
      <c r="K81" s="28"/>
      <c r="L81" s="28"/>
      <c r="M81" s="27">
        <f t="shared" si="13"/>
        <v>266.4</v>
      </c>
      <c r="N81" s="28"/>
    </row>
    <row r="82" spans="1:14" ht="67.5" customHeight="1">
      <c r="A82" s="37">
        <v>250353</v>
      </c>
      <c r="B82" s="15" t="s">
        <v>140</v>
      </c>
      <c r="C82" s="27">
        <v>9</v>
      </c>
      <c r="D82" s="27"/>
      <c r="E82" s="27"/>
      <c r="F82" s="27"/>
      <c r="G82" s="27"/>
      <c r="H82" s="27"/>
      <c r="I82" s="27"/>
      <c r="J82" s="28"/>
      <c r="K82" s="28"/>
      <c r="L82" s="28"/>
      <c r="M82" s="27">
        <f t="shared" si="13"/>
        <v>9</v>
      </c>
      <c r="N82" s="28"/>
    </row>
    <row r="83" spans="1:14" ht="84" customHeight="1">
      <c r="A83" s="37">
        <v>250353</v>
      </c>
      <c r="B83" s="15" t="s">
        <v>139</v>
      </c>
      <c r="C83" s="27">
        <v>30</v>
      </c>
      <c r="D83" s="27"/>
      <c r="E83" s="27"/>
      <c r="F83" s="27"/>
      <c r="G83" s="27"/>
      <c r="H83" s="27"/>
      <c r="I83" s="27"/>
      <c r="J83" s="28"/>
      <c r="K83" s="28"/>
      <c r="L83" s="28"/>
      <c r="M83" s="27">
        <f t="shared" si="13"/>
        <v>30</v>
      </c>
      <c r="N83" s="28"/>
    </row>
    <row r="84" spans="1:14" ht="23.25" customHeight="1">
      <c r="A84" s="37">
        <v>250380</v>
      </c>
      <c r="B84" s="10" t="s">
        <v>119</v>
      </c>
      <c r="C84" s="27">
        <f>22.2+C88</f>
        <v>29.2</v>
      </c>
      <c r="D84" s="27"/>
      <c r="E84" s="27"/>
      <c r="F84" s="27"/>
      <c r="G84" s="27"/>
      <c r="H84" s="27"/>
      <c r="I84" s="27"/>
      <c r="J84" s="28"/>
      <c r="K84" s="28"/>
      <c r="L84" s="28"/>
      <c r="M84" s="27">
        <f t="shared" si="13"/>
        <v>29.2</v>
      </c>
      <c r="N84" s="28"/>
    </row>
    <row r="85" spans="1:14" ht="19.5" customHeight="1">
      <c r="A85" s="31"/>
      <c r="B85" s="30" t="s">
        <v>56</v>
      </c>
      <c r="C85" s="27"/>
      <c r="D85" s="27"/>
      <c r="E85" s="27"/>
      <c r="F85" s="27"/>
      <c r="G85" s="27"/>
      <c r="H85" s="27"/>
      <c r="I85" s="27"/>
      <c r="J85" s="28"/>
      <c r="K85" s="28"/>
      <c r="L85" s="28"/>
      <c r="M85" s="27"/>
      <c r="N85" s="28"/>
    </row>
    <row r="86" spans="1:14" ht="51" customHeight="1">
      <c r="A86" s="31"/>
      <c r="B86" s="38" t="s">
        <v>120</v>
      </c>
      <c r="C86" s="27">
        <v>22.2</v>
      </c>
      <c r="D86" s="27"/>
      <c r="E86" s="27"/>
      <c r="F86" s="27"/>
      <c r="G86" s="27"/>
      <c r="H86" s="27"/>
      <c r="I86" s="27"/>
      <c r="J86" s="28"/>
      <c r="K86" s="28"/>
      <c r="L86" s="28"/>
      <c r="M86" s="27">
        <f>SUM(C86,F86)</f>
        <v>22.2</v>
      </c>
      <c r="N86" s="28"/>
    </row>
    <row r="87" spans="1:14" ht="64.5" customHeight="1" hidden="1">
      <c r="A87" s="20"/>
      <c r="B87" s="15"/>
      <c r="C87" s="27"/>
      <c r="D87" s="27"/>
      <c r="E87" s="27"/>
      <c r="F87" s="27"/>
      <c r="G87" s="27"/>
      <c r="H87" s="27"/>
      <c r="I87" s="27"/>
      <c r="J87" s="27"/>
      <c r="K87" s="27"/>
      <c r="L87" s="27"/>
      <c r="M87" s="27">
        <f>SUM(C87,F87)</f>
        <v>0</v>
      </c>
      <c r="N87" s="28"/>
    </row>
    <row r="88" spans="1:14" ht="66" customHeight="1">
      <c r="A88" s="20"/>
      <c r="B88" s="15" t="s">
        <v>136</v>
      </c>
      <c r="C88" s="27">
        <v>7</v>
      </c>
      <c r="D88" s="27"/>
      <c r="E88" s="27"/>
      <c r="F88" s="27"/>
      <c r="G88" s="27"/>
      <c r="H88" s="27"/>
      <c r="I88" s="27"/>
      <c r="J88" s="27"/>
      <c r="K88" s="27"/>
      <c r="L88" s="27"/>
      <c r="M88" s="27">
        <f>SUM(C88,F88)</f>
        <v>7</v>
      </c>
      <c r="N88" s="28"/>
    </row>
    <row r="89" spans="1:14" ht="15.75" customHeight="1">
      <c r="A89" s="20"/>
      <c r="B89" s="17" t="s">
        <v>2</v>
      </c>
      <c r="C89" s="29">
        <f>C81+C84+C80+C82+C83</f>
        <v>295.59999999999997</v>
      </c>
      <c r="D89" s="29">
        <f>D81+D84+D80+D82+D83</f>
        <v>0</v>
      </c>
      <c r="E89" s="29">
        <f>E81+E84+E80+E82+E83</f>
        <v>0</v>
      </c>
      <c r="F89" s="29">
        <f aca="true" t="shared" si="14" ref="F89:L89">F81+F84</f>
        <v>0</v>
      </c>
      <c r="G89" s="29">
        <f t="shared" si="14"/>
        <v>0</v>
      </c>
      <c r="H89" s="29">
        <f t="shared" si="14"/>
        <v>0</v>
      </c>
      <c r="I89" s="29">
        <f t="shared" si="14"/>
        <v>0</v>
      </c>
      <c r="J89" s="29">
        <f t="shared" si="14"/>
        <v>0</v>
      </c>
      <c r="K89" s="29">
        <f t="shared" si="14"/>
        <v>0</v>
      </c>
      <c r="L89" s="29">
        <f t="shared" si="14"/>
        <v>0</v>
      </c>
      <c r="M89" s="29">
        <f>SUM(C89,F89)</f>
        <v>295.59999999999997</v>
      </c>
      <c r="N89" s="28"/>
    </row>
    <row r="90" spans="1:14" ht="61.5" customHeight="1" hidden="1">
      <c r="A90" s="20"/>
      <c r="B90" s="16"/>
      <c r="C90" s="27"/>
      <c r="D90" s="27"/>
      <c r="E90" s="27"/>
      <c r="F90" s="27"/>
      <c r="G90" s="27"/>
      <c r="H90" s="27"/>
      <c r="I90" s="27"/>
      <c r="J90" s="27"/>
      <c r="K90" s="27"/>
      <c r="L90" s="27"/>
      <c r="M90" s="27"/>
      <c r="N90" s="28"/>
    </row>
    <row r="91" spans="1:14" ht="15.75">
      <c r="A91" s="20"/>
      <c r="B91" s="9" t="s">
        <v>44</v>
      </c>
      <c r="C91" s="29">
        <f>C89+C76+C66+C48+C36+C17</f>
        <v>1993.684</v>
      </c>
      <c r="D91" s="29">
        <f aca="true" t="shared" si="15" ref="D91:L91">D89+D76+D66+D48+D36+D17</f>
        <v>748.611</v>
      </c>
      <c r="E91" s="29">
        <f t="shared" si="15"/>
        <v>67.475</v>
      </c>
      <c r="F91" s="29">
        <f t="shared" si="15"/>
        <v>203.18</v>
      </c>
      <c r="G91" s="29">
        <f t="shared" si="15"/>
        <v>36.1</v>
      </c>
      <c r="H91" s="29">
        <f t="shared" si="15"/>
        <v>-4.77</v>
      </c>
      <c r="I91" s="29">
        <f t="shared" si="15"/>
        <v>0</v>
      </c>
      <c r="J91" s="29">
        <f t="shared" si="15"/>
        <v>167.08</v>
      </c>
      <c r="K91" s="29">
        <f t="shared" si="15"/>
        <v>160.58</v>
      </c>
      <c r="L91" s="29">
        <f t="shared" si="15"/>
        <v>160.58</v>
      </c>
      <c r="M91" s="29">
        <f>C91+F91</f>
        <v>2196.864</v>
      </c>
      <c r="N91" s="27"/>
    </row>
    <row r="92" spans="1:14" ht="31.5">
      <c r="A92" s="19"/>
      <c r="B92" s="10" t="s">
        <v>42</v>
      </c>
      <c r="C92" s="27">
        <f>C51+C52+C53+C55+C56+C57+C61+C62+C58+C59+C60+C65</f>
        <v>55.75299999999999</v>
      </c>
      <c r="D92" s="27"/>
      <c r="E92" s="27"/>
      <c r="F92" s="27">
        <f>G92+J92</f>
        <v>0</v>
      </c>
      <c r="G92" s="28"/>
      <c r="H92" s="28"/>
      <c r="I92" s="28"/>
      <c r="J92" s="28"/>
      <c r="K92" s="28"/>
      <c r="L92" s="28"/>
      <c r="M92" s="27">
        <f>C92+F92</f>
        <v>55.75299999999999</v>
      </c>
      <c r="N92" s="27"/>
    </row>
    <row r="93" spans="1:14" ht="4.5" customHeight="1">
      <c r="A93" s="7"/>
      <c r="B93" s="45" t="s">
        <v>40</v>
      </c>
      <c r="C93" s="27"/>
      <c r="D93" s="27"/>
      <c r="E93" s="27"/>
      <c r="F93" s="46"/>
      <c r="G93" s="27"/>
      <c r="H93" s="46"/>
      <c r="I93" s="47"/>
      <c r="J93" s="46"/>
      <c r="K93" s="46"/>
      <c r="L93" s="46"/>
      <c r="M93" s="46"/>
      <c r="N93" s="28"/>
    </row>
    <row r="94" spans="1:14" ht="21" customHeight="1">
      <c r="A94" s="7"/>
      <c r="B94" s="10" t="s">
        <v>141</v>
      </c>
      <c r="C94" s="10"/>
      <c r="D94" s="28"/>
      <c r="E94" s="28"/>
      <c r="F94" s="28"/>
      <c r="G94" s="28" t="s">
        <v>142</v>
      </c>
      <c r="H94" s="28"/>
      <c r="I94" s="47"/>
      <c r="J94" s="46"/>
      <c r="K94" s="46"/>
      <c r="L94" s="47" t="s">
        <v>40</v>
      </c>
      <c r="M94" s="46"/>
      <c r="N94" s="28"/>
    </row>
    <row r="95" spans="1:14" ht="12.75" customHeight="1">
      <c r="A95" s="7"/>
      <c r="B95" s="9"/>
      <c r="C95" s="27"/>
      <c r="D95" s="27"/>
      <c r="E95" s="27"/>
      <c r="F95" s="46"/>
      <c r="G95" s="46"/>
      <c r="H95" s="46"/>
      <c r="I95" s="46"/>
      <c r="J95" s="46"/>
      <c r="K95" s="46"/>
      <c r="L95" s="46"/>
      <c r="M95" s="46"/>
      <c r="N95" s="28"/>
    </row>
    <row r="96" spans="1:14" ht="15.75" hidden="1">
      <c r="A96" s="7"/>
      <c r="B96" s="10"/>
      <c r="C96" s="27"/>
      <c r="D96" s="27"/>
      <c r="E96" s="27"/>
      <c r="F96" s="28"/>
      <c r="G96" s="28"/>
      <c r="H96" s="28"/>
      <c r="I96" s="28"/>
      <c r="J96" s="28"/>
      <c r="K96" s="28"/>
      <c r="L96" s="28"/>
      <c r="M96" s="28"/>
      <c r="N96" s="28"/>
    </row>
    <row r="97" spans="1:14" ht="15.75" hidden="1">
      <c r="A97" s="7"/>
      <c r="B97" s="48"/>
      <c r="C97" s="27"/>
      <c r="D97" s="27"/>
      <c r="E97" s="27"/>
      <c r="F97" s="46" t="e">
        <f>SUM(G97,J97)</f>
        <v>#REF!</v>
      </c>
      <c r="G97" s="46" t="e">
        <f>SUM(#REF!)</f>
        <v>#REF!</v>
      </c>
      <c r="H97" s="46" t="e">
        <f>SUM(#REF!)</f>
        <v>#REF!</v>
      </c>
      <c r="I97" s="46" t="e">
        <f>SUM(#REF!)</f>
        <v>#REF!</v>
      </c>
      <c r="J97" s="46" t="e">
        <f>SUM(#REF!)</f>
        <v>#REF!</v>
      </c>
      <c r="K97" s="46"/>
      <c r="L97" s="46"/>
      <c r="M97" s="46" t="e">
        <f>SUM(#REF!,F97)</f>
        <v>#REF!</v>
      </c>
      <c r="N97" s="28"/>
    </row>
    <row r="98" spans="1:14" ht="15.75" hidden="1">
      <c r="A98" s="7"/>
      <c r="B98" s="48"/>
      <c r="C98" s="27"/>
      <c r="D98" s="27"/>
      <c r="E98" s="27"/>
      <c r="F98" s="46" t="e">
        <f aca="true" t="shared" si="16" ref="F98:F117">SUM(G98,J98)</f>
        <v>#REF!</v>
      </c>
      <c r="G98" s="46" t="e">
        <f>SUM(#REF!)</f>
        <v>#REF!</v>
      </c>
      <c r="H98" s="46" t="e">
        <f>SUM(#REF!)</f>
        <v>#REF!</v>
      </c>
      <c r="I98" s="46" t="e">
        <f>SUM(#REF!)</f>
        <v>#REF!</v>
      </c>
      <c r="J98" s="46" t="e">
        <f>SUM(#REF!)</f>
        <v>#REF!</v>
      </c>
      <c r="K98" s="46"/>
      <c r="L98" s="46"/>
      <c r="M98" s="46" t="e">
        <f>SUM(#REF!,F98)</f>
        <v>#REF!</v>
      </c>
      <c r="N98" s="28"/>
    </row>
    <row r="99" spans="1:14" ht="15.75" hidden="1">
      <c r="A99" s="7"/>
      <c r="B99" s="48"/>
      <c r="C99" s="27"/>
      <c r="D99" s="27"/>
      <c r="E99" s="27"/>
      <c r="F99" s="46" t="e">
        <f t="shared" si="16"/>
        <v>#REF!</v>
      </c>
      <c r="G99" s="46" t="e">
        <f>SUM(G36,#REF!,#REF!,#REF!,#REF!)</f>
        <v>#REF!</v>
      </c>
      <c r="H99" s="46" t="e">
        <f>SUM(H36,#REF!,#REF!,#REF!,#REF!)</f>
        <v>#REF!</v>
      </c>
      <c r="I99" s="46" t="e">
        <f>SUM(I36,#REF!,#REF!,#REF!,#REF!)</f>
        <v>#REF!</v>
      </c>
      <c r="J99" s="46" t="e">
        <f>SUM(J36,#REF!,#REF!,#REF!,#REF!)</f>
        <v>#REF!</v>
      </c>
      <c r="K99" s="46"/>
      <c r="L99" s="46"/>
      <c r="M99" s="46" t="e">
        <f>SUM(#REF!,F99)</f>
        <v>#REF!</v>
      </c>
      <c r="N99" s="28"/>
    </row>
    <row r="100" spans="1:14" ht="15.75" hidden="1">
      <c r="A100" s="7"/>
      <c r="B100" s="48"/>
      <c r="C100" s="27"/>
      <c r="D100" s="27"/>
      <c r="E100" s="27"/>
      <c r="F100" s="46">
        <f t="shared" si="16"/>
        <v>130.3</v>
      </c>
      <c r="G100" s="46">
        <f>SUM(G39)</f>
        <v>0</v>
      </c>
      <c r="H100" s="46">
        <f>SUM(H39)</f>
        <v>0</v>
      </c>
      <c r="I100" s="46">
        <f>SUM(I39)</f>
        <v>0</v>
      </c>
      <c r="J100" s="46">
        <f>SUM(J39)</f>
        <v>130.3</v>
      </c>
      <c r="K100" s="46"/>
      <c r="L100" s="46"/>
      <c r="M100" s="46" t="e">
        <f>SUM(#REF!,F100)</f>
        <v>#REF!</v>
      </c>
      <c r="N100" s="28"/>
    </row>
    <row r="101" spans="1:14" ht="15.75" hidden="1">
      <c r="A101" s="7"/>
      <c r="B101" s="48"/>
      <c r="C101" s="27"/>
      <c r="D101" s="27"/>
      <c r="E101" s="27"/>
      <c r="F101" s="46" t="e">
        <f t="shared" si="16"/>
        <v>#REF!</v>
      </c>
      <c r="G101" s="46" t="e">
        <f>SUM(#REF!,#REF!)</f>
        <v>#REF!</v>
      </c>
      <c r="H101" s="46" t="e">
        <f>SUM(#REF!,#REF!)</f>
        <v>#REF!</v>
      </c>
      <c r="I101" s="46" t="e">
        <f>SUM(#REF!,#REF!)</f>
        <v>#REF!</v>
      </c>
      <c r="J101" s="46" t="e">
        <f>SUM(#REF!,#REF!)</f>
        <v>#REF!</v>
      </c>
      <c r="K101" s="46"/>
      <c r="L101" s="46"/>
      <c r="M101" s="46" t="e">
        <f>SUM(#REF!,F101)</f>
        <v>#REF!</v>
      </c>
      <c r="N101" s="28"/>
    </row>
    <row r="102" spans="1:14" ht="12.75" customHeight="1" hidden="1">
      <c r="A102" s="7"/>
      <c r="B102" s="48"/>
      <c r="C102" s="27"/>
      <c r="D102" s="27"/>
      <c r="E102" s="27"/>
      <c r="F102" s="46" t="e">
        <f>SUM(#REF!)</f>
        <v>#REF!</v>
      </c>
      <c r="G102" s="46" t="e">
        <f>SUM(#REF!)</f>
        <v>#REF!</v>
      </c>
      <c r="H102" s="46" t="e">
        <f>SUM(#REF!)</f>
        <v>#REF!</v>
      </c>
      <c r="I102" s="46" t="e">
        <f>SUM(#REF!)</f>
        <v>#REF!</v>
      </c>
      <c r="J102" s="46" t="e">
        <f>SUM(#REF!)</f>
        <v>#REF!</v>
      </c>
      <c r="K102" s="46"/>
      <c r="L102" s="46"/>
      <c r="M102" s="46" t="e">
        <f>SUM(#REF!,F102)</f>
        <v>#REF!</v>
      </c>
      <c r="N102" s="28"/>
    </row>
    <row r="103" spans="1:14" ht="15.75" hidden="1">
      <c r="A103" s="7"/>
      <c r="B103" s="48"/>
      <c r="C103" s="27"/>
      <c r="D103" s="27"/>
      <c r="E103" s="27"/>
      <c r="F103" s="46" t="e">
        <f t="shared" si="16"/>
        <v>#REF!</v>
      </c>
      <c r="G103" s="46" t="e">
        <f>SUM(#REF!,G68)</f>
        <v>#REF!</v>
      </c>
      <c r="H103" s="46" t="e">
        <f>SUM(#REF!,H68)</f>
        <v>#REF!</v>
      </c>
      <c r="I103" s="46" t="e">
        <f>SUM(#REF!,I68)</f>
        <v>#REF!</v>
      </c>
      <c r="J103" s="46" t="e">
        <f>SUM(#REF!,J68)</f>
        <v>#REF!</v>
      </c>
      <c r="K103" s="46"/>
      <c r="L103" s="46"/>
      <c r="M103" s="46" t="e">
        <f>SUM(#REF!,F103)</f>
        <v>#REF!</v>
      </c>
      <c r="N103" s="28"/>
    </row>
    <row r="104" spans="1:14" ht="15.75" hidden="1">
      <c r="A104" s="7"/>
      <c r="B104" s="48"/>
      <c r="C104" s="27"/>
      <c r="D104" s="27"/>
      <c r="E104" s="27"/>
      <c r="F104" s="46" t="e">
        <f t="shared" si="16"/>
        <v>#REF!</v>
      </c>
      <c r="G104" s="46" t="e">
        <f>SUM(#REF!,#REF!)</f>
        <v>#REF!</v>
      </c>
      <c r="H104" s="46" t="e">
        <f>SUM(#REF!,#REF!)</f>
        <v>#REF!</v>
      </c>
      <c r="I104" s="46" t="e">
        <f>SUM(#REF!,#REF!)</f>
        <v>#REF!</v>
      </c>
      <c r="J104" s="46" t="e">
        <f>SUM(#REF!,#REF!)</f>
        <v>#REF!</v>
      </c>
      <c r="K104" s="46"/>
      <c r="L104" s="46"/>
      <c r="M104" s="46" t="e">
        <f>SUM(#REF!,F104)</f>
        <v>#REF!</v>
      </c>
      <c r="N104" s="28"/>
    </row>
    <row r="105" spans="1:14" ht="15.75" hidden="1">
      <c r="A105" s="7"/>
      <c r="B105" s="48"/>
      <c r="C105" s="27"/>
      <c r="D105" s="27"/>
      <c r="E105" s="27"/>
      <c r="F105" s="46" t="e">
        <f t="shared" si="16"/>
        <v>#REF!</v>
      </c>
      <c r="G105" s="46" t="e">
        <f>SUM(#REF!)</f>
        <v>#REF!</v>
      </c>
      <c r="H105" s="46" t="e">
        <f>SUM(#REF!)</f>
        <v>#REF!</v>
      </c>
      <c r="I105" s="46" t="e">
        <f>SUM(#REF!)</f>
        <v>#REF!</v>
      </c>
      <c r="J105" s="46" t="e">
        <f>SUM(#REF!)</f>
        <v>#REF!</v>
      </c>
      <c r="K105" s="46"/>
      <c r="L105" s="46"/>
      <c r="M105" s="46" t="e">
        <f>SUM(#REF!,F105)</f>
        <v>#REF!</v>
      </c>
      <c r="N105" s="28"/>
    </row>
    <row r="106" spans="1:14" ht="15.75" hidden="1">
      <c r="A106" s="7"/>
      <c r="B106" s="48"/>
      <c r="C106" s="27"/>
      <c r="D106" s="27"/>
      <c r="E106" s="27"/>
      <c r="F106" s="46" t="e">
        <f t="shared" si="16"/>
        <v>#REF!</v>
      </c>
      <c r="G106" s="46" t="e">
        <f>SUM(#REF!,#REF!,#REF!,#REF!,#REF!,#REF!,#REF!,#REF!,#REF!,#REF!,#REF!)</f>
        <v>#REF!</v>
      </c>
      <c r="H106" s="46" t="e">
        <f>SUM(#REF!,#REF!,#REF!,#REF!,#REF!,#REF!,#REF!,#REF!,#REF!,#REF!,#REF!)</f>
        <v>#REF!</v>
      </c>
      <c r="I106" s="46" t="e">
        <f>SUM(#REF!,#REF!,#REF!,#REF!,#REF!,#REF!,#REF!,#REF!,#REF!,#REF!,#REF!)</f>
        <v>#REF!</v>
      </c>
      <c r="J106" s="46" t="e">
        <f>SUM(#REF!,#REF!,#REF!,#REF!,#REF!,#REF!,#REF!,#REF!,#REF!,#REF!,#REF!)</f>
        <v>#REF!</v>
      </c>
      <c r="K106" s="46"/>
      <c r="L106" s="46"/>
      <c r="M106" s="46" t="e">
        <f>SUM(#REF!,F106)</f>
        <v>#REF!</v>
      </c>
      <c r="N106" s="28"/>
    </row>
    <row r="107" spans="1:14" ht="15.75" hidden="1">
      <c r="A107" s="7"/>
      <c r="B107" s="48"/>
      <c r="C107" s="27"/>
      <c r="D107" s="27"/>
      <c r="E107" s="27"/>
      <c r="F107" s="46" t="e">
        <f t="shared" si="16"/>
        <v>#REF!</v>
      </c>
      <c r="G107" s="46" t="e">
        <f>SUM(#REF!)</f>
        <v>#REF!</v>
      </c>
      <c r="H107" s="46" t="e">
        <f>SUM(#REF!)</f>
        <v>#REF!</v>
      </c>
      <c r="I107" s="46" t="e">
        <f>SUM(#REF!)</f>
        <v>#REF!</v>
      </c>
      <c r="J107" s="46" t="e">
        <f>SUM(#REF!)</f>
        <v>#REF!</v>
      </c>
      <c r="K107" s="46"/>
      <c r="L107" s="46"/>
      <c r="M107" s="46" t="e">
        <f>SUM(#REF!,F107)</f>
        <v>#REF!</v>
      </c>
      <c r="N107" s="28"/>
    </row>
    <row r="108" spans="1:14" ht="15.75" hidden="1">
      <c r="A108" s="7"/>
      <c r="B108" s="48"/>
      <c r="C108" s="27"/>
      <c r="D108" s="27"/>
      <c r="E108" s="27"/>
      <c r="F108" s="46" t="e">
        <f t="shared" si="16"/>
        <v>#REF!</v>
      </c>
      <c r="G108" s="46" t="e">
        <f>SUM(#REF!,#REF!,#REF!,#REF!,#REF!,#REF!)</f>
        <v>#REF!</v>
      </c>
      <c r="H108" s="46" t="e">
        <f>SUM(#REF!,#REF!,#REF!,#REF!,#REF!,#REF!)</f>
        <v>#REF!</v>
      </c>
      <c r="I108" s="46" t="e">
        <f>SUM(#REF!,#REF!,#REF!,#REF!,#REF!,#REF!)</f>
        <v>#REF!</v>
      </c>
      <c r="J108" s="46" t="e">
        <f>SUM(#REF!,#REF!,#REF!,#REF!,#REF!,#REF!)</f>
        <v>#REF!</v>
      </c>
      <c r="K108" s="46"/>
      <c r="L108" s="46"/>
      <c r="M108" s="46" t="e">
        <f>SUM(#REF!,F108)</f>
        <v>#REF!</v>
      </c>
      <c r="N108" s="28"/>
    </row>
    <row r="109" spans="1:14" ht="15.75" hidden="1">
      <c r="A109" s="7"/>
      <c r="B109" s="48"/>
      <c r="C109" s="27"/>
      <c r="D109" s="27"/>
      <c r="E109" s="27"/>
      <c r="F109" s="46" t="e">
        <f t="shared" si="16"/>
        <v>#REF!</v>
      </c>
      <c r="G109" s="46" t="e">
        <f>SUM(#REF!,#REF!)</f>
        <v>#REF!</v>
      </c>
      <c r="H109" s="46" t="e">
        <f>SUM(#REF!,#REF!)</f>
        <v>#REF!</v>
      </c>
      <c r="I109" s="46" t="e">
        <f>SUM(#REF!,#REF!)</f>
        <v>#REF!</v>
      </c>
      <c r="J109" s="46" t="e">
        <f>SUM(#REF!,#REF!)</f>
        <v>#REF!</v>
      </c>
      <c r="K109" s="46"/>
      <c r="L109" s="46"/>
      <c r="M109" s="46" t="e">
        <f>SUM(#REF!,F109)</f>
        <v>#REF!</v>
      </c>
      <c r="N109" s="28"/>
    </row>
    <row r="110" spans="1:14" ht="15.75" hidden="1">
      <c r="A110" s="7"/>
      <c r="B110" s="48"/>
      <c r="C110" s="27"/>
      <c r="D110" s="27"/>
      <c r="E110" s="27"/>
      <c r="F110" s="46" t="e">
        <f t="shared" si="16"/>
        <v>#REF!</v>
      </c>
      <c r="G110" s="46" t="e">
        <f>SUM(#REF!)</f>
        <v>#REF!</v>
      </c>
      <c r="H110" s="46" t="e">
        <f>SUM(#REF!)</f>
        <v>#REF!</v>
      </c>
      <c r="I110" s="46" t="e">
        <f>SUM(#REF!)</f>
        <v>#REF!</v>
      </c>
      <c r="J110" s="46" t="e">
        <f>SUM(#REF!)</f>
        <v>#REF!</v>
      </c>
      <c r="K110" s="46"/>
      <c r="L110" s="46"/>
      <c r="M110" s="46" t="e">
        <f>SUM(#REF!,F110)</f>
        <v>#REF!</v>
      </c>
      <c r="N110" s="28"/>
    </row>
    <row r="111" spans="1:14" ht="15.75" hidden="1">
      <c r="A111" s="6"/>
      <c r="B111" s="48"/>
      <c r="C111" s="27"/>
      <c r="D111" s="27"/>
      <c r="E111" s="27"/>
      <c r="F111" s="46" t="e">
        <f t="shared" si="16"/>
        <v>#REF!</v>
      </c>
      <c r="G111" s="46" t="e">
        <f>SUM(#REF!,#REF!,#REF!,#REF!,#REF!)</f>
        <v>#REF!</v>
      </c>
      <c r="H111" s="46" t="e">
        <f>SUM(#REF!,#REF!,#REF!,#REF!,#REF!)</f>
        <v>#REF!</v>
      </c>
      <c r="I111" s="46" t="e">
        <f>SUM(#REF!,#REF!,#REF!,#REF!,#REF!)</f>
        <v>#REF!</v>
      </c>
      <c r="J111" s="46" t="e">
        <f>SUM(#REF!,#REF!,#REF!,#REF!,#REF!)</f>
        <v>#REF!</v>
      </c>
      <c r="K111" s="46"/>
      <c r="L111" s="46"/>
      <c r="M111" s="46" t="e">
        <f>SUM(#REF!,F111)</f>
        <v>#REF!</v>
      </c>
      <c r="N111" s="28"/>
    </row>
    <row r="112" spans="1:14" ht="15.75" hidden="1">
      <c r="A112" s="6"/>
      <c r="B112" s="48"/>
      <c r="C112" s="27"/>
      <c r="D112" s="27"/>
      <c r="E112" s="27"/>
      <c r="F112" s="46" t="e">
        <f>SUM(#REF!,#REF!,#REF!,#REF!,#REF!,F79)</f>
        <v>#REF!</v>
      </c>
      <c r="G112" s="46" t="e">
        <f>SUM(#REF!,#REF!,#REF!,#REF!,#REF!,G79)</f>
        <v>#REF!</v>
      </c>
      <c r="H112" s="46" t="e">
        <f>SUM(#REF!,#REF!,#REF!,#REF!,#REF!,H79)</f>
        <v>#REF!</v>
      </c>
      <c r="I112" s="46" t="e">
        <f>SUM(#REF!,#REF!,#REF!,#REF!,#REF!,I79)</f>
        <v>#REF!</v>
      </c>
      <c r="J112" s="46" t="e">
        <f>SUM(#REF!,#REF!,#REF!,#REF!,#REF!,J79)</f>
        <v>#REF!</v>
      </c>
      <c r="K112" s="46"/>
      <c r="L112" s="46"/>
      <c r="M112" s="46" t="e">
        <f>SUM(#REF!,F112)</f>
        <v>#REF!</v>
      </c>
      <c r="N112" s="28"/>
    </row>
    <row r="113" spans="1:14" ht="20.25" customHeight="1" hidden="1">
      <c r="A113" s="6"/>
      <c r="B113" s="48"/>
      <c r="C113" s="27"/>
      <c r="D113" s="27"/>
      <c r="E113" s="27"/>
      <c r="F113" s="46" t="e">
        <f t="shared" si="16"/>
        <v>#REF!</v>
      </c>
      <c r="G113" s="46" t="e">
        <f>SUM(#REF!)</f>
        <v>#REF!</v>
      </c>
      <c r="H113" s="46" t="e">
        <f>SUM(#REF!)</f>
        <v>#REF!</v>
      </c>
      <c r="I113" s="46" t="e">
        <f>SUM(#REF!)</f>
        <v>#REF!</v>
      </c>
      <c r="J113" s="46" t="e">
        <f>SUM(#REF!)</f>
        <v>#REF!</v>
      </c>
      <c r="K113" s="46"/>
      <c r="L113" s="46"/>
      <c r="M113" s="46" t="e">
        <f>SUM(#REF!,F113)</f>
        <v>#REF!</v>
      </c>
      <c r="N113" s="28"/>
    </row>
    <row r="114" spans="1:14" ht="21" customHeight="1" hidden="1">
      <c r="A114" s="6"/>
      <c r="B114" s="48"/>
      <c r="C114" s="27"/>
      <c r="D114" s="27"/>
      <c r="E114" s="27"/>
      <c r="F114" s="46" t="e">
        <f t="shared" si="16"/>
        <v>#REF!</v>
      </c>
      <c r="G114" s="46" t="e">
        <f>SUM(#REF!,#REF!)</f>
        <v>#REF!</v>
      </c>
      <c r="H114" s="46" t="e">
        <f>SUM(#REF!,#REF!)</f>
        <v>#REF!</v>
      </c>
      <c r="I114" s="46" t="e">
        <f>SUM(#REF!,#REF!)</f>
        <v>#REF!</v>
      </c>
      <c r="J114" s="46" t="e">
        <f>SUM(#REF!,#REF!)</f>
        <v>#REF!</v>
      </c>
      <c r="K114" s="46"/>
      <c r="L114" s="46"/>
      <c r="M114" s="46" t="e">
        <f>SUM(#REF!,F114)</f>
        <v>#REF!</v>
      </c>
      <c r="N114" s="28"/>
    </row>
    <row r="115" spans="1:14" ht="24.75" customHeight="1" hidden="1">
      <c r="A115" s="6"/>
      <c r="B115" s="48"/>
      <c r="C115" s="27"/>
      <c r="D115" s="27"/>
      <c r="E115" s="27"/>
      <c r="F115" s="46" t="e">
        <f t="shared" si="16"/>
        <v>#REF!</v>
      </c>
      <c r="G115" s="46" t="e">
        <f>SUM(#REF!,#REF!)</f>
        <v>#REF!</v>
      </c>
      <c r="H115" s="46" t="e">
        <f>SUM(#REF!,#REF!)</f>
        <v>#REF!</v>
      </c>
      <c r="I115" s="46" t="e">
        <f>SUM(#REF!,#REF!)</f>
        <v>#REF!</v>
      </c>
      <c r="J115" s="46" t="e">
        <f>SUM(#REF!,#REF!)</f>
        <v>#REF!</v>
      </c>
      <c r="K115" s="46"/>
      <c r="L115" s="46"/>
      <c r="M115" s="46" t="e">
        <f>SUM(#REF!,F115)</f>
        <v>#REF!</v>
      </c>
      <c r="N115" s="28"/>
    </row>
    <row r="116" spans="1:14" ht="24.75" customHeight="1" hidden="1">
      <c r="A116" s="6"/>
      <c r="B116" s="48"/>
      <c r="C116" s="27"/>
      <c r="D116" s="27"/>
      <c r="E116" s="27"/>
      <c r="F116" s="46">
        <f t="shared" si="16"/>
        <v>0</v>
      </c>
      <c r="G116" s="46"/>
      <c r="H116" s="46"/>
      <c r="I116" s="46"/>
      <c r="J116" s="46"/>
      <c r="K116" s="46"/>
      <c r="L116" s="46"/>
      <c r="M116" s="46" t="e">
        <f>SUM(#REF!,F116)</f>
        <v>#REF!</v>
      </c>
      <c r="N116" s="28"/>
    </row>
    <row r="117" spans="1:14" ht="19.5" customHeight="1" hidden="1">
      <c r="A117" s="6"/>
      <c r="B117" s="48"/>
      <c r="C117" s="27"/>
      <c r="D117" s="27"/>
      <c r="E117" s="27"/>
      <c r="F117" s="46" t="e">
        <f t="shared" si="16"/>
        <v>#REF!</v>
      </c>
      <c r="G117" s="46" t="e">
        <f>SUM(G97:G115)</f>
        <v>#REF!</v>
      </c>
      <c r="H117" s="46" t="e">
        <f>SUM(H97:H115)</f>
        <v>#REF!</v>
      </c>
      <c r="I117" s="46" t="e">
        <f>SUM(I97:I115)</f>
        <v>#REF!</v>
      </c>
      <c r="J117" s="46" t="e">
        <f>SUM(J97:J115)</f>
        <v>#REF!</v>
      </c>
      <c r="K117" s="46"/>
      <c r="L117" s="46"/>
      <c r="M117" s="46" t="e">
        <f>SUM(#REF!,F117)</f>
        <v>#REF!</v>
      </c>
      <c r="N117" s="28"/>
    </row>
    <row r="118" spans="1:14" ht="15.75">
      <c r="A118" s="6"/>
      <c r="B118" s="15"/>
      <c r="C118" s="27"/>
      <c r="D118" s="27"/>
      <c r="E118" s="27"/>
      <c r="F118" s="28"/>
      <c r="G118" s="28"/>
      <c r="H118" s="28"/>
      <c r="I118" s="28"/>
      <c r="J118" s="28"/>
      <c r="K118" s="28"/>
      <c r="L118" s="28"/>
      <c r="M118" s="28"/>
      <c r="N118" s="28"/>
    </row>
    <row r="119" spans="1:14" ht="15.75">
      <c r="A119" s="6"/>
      <c r="B119" s="10"/>
      <c r="C119" s="27"/>
      <c r="D119" s="27"/>
      <c r="E119" s="27"/>
      <c r="F119" s="28"/>
      <c r="G119" s="28"/>
      <c r="H119" s="28"/>
      <c r="I119" s="28"/>
      <c r="J119" s="28"/>
      <c r="K119" s="28"/>
      <c r="L119" s="28"/>
      <c r="M119" s="28"/>
      <c r="N119" s="28"/>
    </row>
    <row r="120" spans="1:14" ht="15.75">
      <c r="A120" s="6"/>
      <c r="B120" s="10"/>
      <c r="C120" s="27"/>
      <c r="D120" s="27"/>
      <c r="E120" s="27"/>
      <c r="F120" s="28"/>
      <c r="G120" s="28"/>
      <c r="H120" s="28"/>
      <c r="I120" s="28"/>
      <c r="J120" s="28"/>
      <c r="K120" s="28"/>
      <c r="L120" s="28"/>
      <c r="M120" s="28"/>
      <c r="N120" s="28"/>
    </row>
    <row r="121" spans="1:14" ht="15.75">
      <c r="A121" s="6"/>
      <c r="B121" s="10"/>
      <c r="C121" s="27"/>
      <c r="D121" s="27"/>
      <c r="E121" s="27"/>
      <c r="F121" s="28"/>
      <c r="G121" s="28"/>
      <c r="H121" s="28"/>
      <c r="I121" s="28"/>
      <c r="J121" s="28"/>
      <c r="K121" s="28"/>
      <c r="L121" s="28"/>
      <c r="M121" s="28"/>
      <c r="N121" s="28"/>
    </row>
    <row r="122" spans="1:14" ht="15.75">
      <c r="A122" s="6"/>
      <c r="B122" s="10"/>
      <c r="C122" s="27"/>
      <c r="D122" s="27"/>
      <c r="E122" s="27"/>
      <c r="F122" s="28"/>
      <c r="G122" s="28"/>
      <c r="H122" s="28"/>
      <c r="I122" s="28"/>
      <c r="J122" s="28"/>
      <c r="K122" s="28"/>
      <c r="L122" s="28"/>
      <c r="M122" s="28"/>
      <c r="N122" s="28"/>
    </row>
    <row r="123" spans="1:14" ht="15.75">
      <c r="A123" s="6"/>
      <c r="B123" s="10"/>
      <c r="C123" s="27"/>
      <c r="D123" s="27"/>
      <c r="E123" s="27"/>
      <c r="F123" s="28"/>
      <c r="G123" s="28"/>
      <c r="H123" s="28"/>
      <c r="I123" s="28"/>
      <c r="J123" s="28"/>
      <c r="K123" s="28"/>
      <c r="L123" s="28"/>
      <c r="M123" s="28"/>
      <c r="N123" s="28"/>
    </row>
    <row r="124" spans="1:14" ht="15.75">
      <c r="A124" s="6"/>
      <c r="B124" s="10"/>
      <c r="C124" s="27"/>
      <c r="D124" s="27"/>
      <c r="E124" s="27"/>
      <c r="F124" s="28"/>
      <c r="G124" s="28"/>
      <c r="H124" s="28"/>
      <c r="I124" s="28"/>
      <c r="J124" s="28"/>
      <c r="K124" s="28"/>
      <c r="L124" s="28"/>
      <c r="M124" s="28"/>
      <c r="N124" s="28"/>
    </row>
    <row r="125" spans="1:14" ht="15.75">
      <c r="A125" s="6"/>
      <c r="B125" s="10"/>
      <c r="C125" s="27"/>
      <c r="D125" s="27"/>
      <c r="E125" s="27"/>
      <c r="F125" s="28"/>
      <c r="G125" s="28"/>
      <c r="H125" s="28"/>
      <c r="I125" s="28"/>
      <c r="J125" s="28"/>
      <c r="K125" s="28"/>
      <c r="L125" s="28"/>
      <c r="M125" s="28"/>
      <c r="N125" s="28"/>
    </row>
    <row r="126" spans="1:14" ht="15.75">
      <c r="A126" s="6"/>
      <c r="B126" s="10"/>
      <c r="C126" s="27"/>
      <c r="D126" s="27"/>
      <c r="E126" s="27"/>
      <c r="F126" s="28"/>
      <c r="G126" s="28"/>
      <c r="H126" s="28"/>
      <c r="I126" s="28"/>
      <c r="J126" s="28"/>
      <c r="K126" s="28"/>
      <c r="L126" s="28"/>
      <c r="M126" s="28"/>
      <c r="N126" s="28"/>
    </row>
    <row r="127" spans="1:14" ht="15.75">
      <c r="A127" s="6"/>
      <c r="B127" s="10"/>
      <c r="C127" s="27"/>
      <c r="D127" s="27"/>
      <c r="E127" s="27"/>
      <c r="F127" s="28"/>
      <c r="G127" s="28"/>
      <c r="H127" s="28"/>
      <c r="I127" s="28"/>
      <c r="J127" s="28"/>
      <c r="K127" s="28"/>
      <c r="L127" s="28"/>
      <c r="M127" s="28"/>
      <c r="N127" s="28"/>
    </row>
    <row r="128" spans="1:14" ht="15.75">
      <c r="A128" s="6"/>
      <c r="B128" s="10"/>
      <c r="C128" s="27"/>
      <c r="D128" s="27"/>
      <c r="E128" s="27"/>
      <c r="F128" s="28"/>
      <c r="G128" s="28"/>
      <c r="H128" s="28"/>
      <c r="I128" s="28"/>
      <c r="J128" s="28"/>
      <c r="K128" s="28"/>
      <c r="L128" s="28"/>
      <c r="M128" s="28"/>
      <c r="N128" s="28"/>
    </row>
    <row r="129" spans="1:14" ht="15.75">
      <c r="A129" s="6"/>
      <c r="B129" s="10"/>
      <c r="C129" s="27"/>
      <c r="D129" s="27"/>
      <c r="E129" s="27"/>
      <c r="F129" s="28"/>
      <c r="G129" s="28"/>
      <c r="H129" s="28"/>
      <c r="I129" s="28"/>
      <c r="J129" s="28"/>
      <c r="K129" s="28"/>
      <c r="L129" s="28"/>
      <c r="M129" s="28"/>
      <c r="N129" s="28"/>
    </row>
    <row r="130" spans="1:5" ht="12.75">
      <c r="A130" s="6"/>
      <c r="B130" s="8"/>
      <c r="C130" s="13"/>
      <c r="D130" s="13"/>
      <c r="E130" s="13"/>
    </row>
    <row r="131" spans="1:5" ht="12.75">
      <c r="A131" s="6"/>
      <c r="B131" s="8"/>
      <c r="C131" s="13"/>
      <c r="D131" s="13"/>
      <c r="E131" s="13"/>
    </row>
    <row r="132" spans="1:5" ht="12.75">
      <c r="A132" s="6"/>
      <c r="B132" s="8"/>
      <c r="C132" s="13"/>
      <c r="D132" s="13"/>
      <c r="E132" s="13"/>
    </row>
    <row r="133" spans="1:5" ht="12.75">
      <c r="A133" s="6"/>
      <c r="B133" s="8"/>
      <c r="C133" s="13"/>
      <c r="D133" s="13"/>
      <c r="E133" s="13"/>
    </row>
    <row r="134" spans="1:5" ht="12.75">
      <c r="A134" s="6"/>
      <c r="B134" s="8"/>
      <c r="C134" s="13"/>
      <c r="D134" s="13"/>
      <c r="E134" s="13"/>
    </row>
    <row r="135" spans="1:5" ht="12.75">
      <c r="A135" s="6"/>
      <c r="B135" s="8"/>
      <c r="C135" s="13"/>
      <c r="D135" s="13"/>
      <c r="E135" s="13"/>
    </row>
    <row r="136" spans="1:5" ht="12.75">
      <c r="A136" s="6"/>
      <c r="B136" s="8"/>
      <c r="C136" s="13"/>
      <c r="D136" s="13"/>
      <c r="E136" s="13"/>
    </row>
    <row r="137" spans="1:5" ht="12.75">
      <c r="A137" s="6"/>
      <c r="B137" s="8"/>
      <c r="C137" s="13"/>
      <c r="D137" s="13"/>
      <c r="E137" s="13"/>
    </row>
    <row r="138" spans="1:5" ht="12.75">
      <c r="A138" s="6"/>
      <c r="B138" s="8"/>
      <c r="C138" s="13"/>
      <c r="D138" s="13"/>
      <c r="E138" s="13"/>
    </row>
    <row r="139" spans="1:5" ht="12.75">
      <c r="A139" s="6"/>
      <c r="B139" s="8"/>
      <c r="C139" s="13"/>
      <c r="D139" s="13"/>
      <c r="E139" s="13"/>
    </row>
    <row r="140" spans="1:5" ht="12.75">
      <c r="A140" s="6"/>
      <c r="B140" s="8"/>
      <c r="C140" s="13"/>
      <c r="D140" s="13"/>
      <c r="E140" s="13"/>
    </row>
    <row r="141" spans="1:5" ht="12.75">
      <c r="A141" s="6"/>
      <c r="B141" s="8"/>
      <c r="C141" s="13"/>
      <c r="D141" s="13"/>
      <c r="E141" s="13"/>
    </row>
    <row r="142" spans="1:5" ht="12.75">
      <c r="A142" s="6"/>
      <c r="B142" s="8"/>
      <c r="C142" s="13"/>
      <c r="D142" s="13"/>
      <c r="E142" s="13"/>
    </row>
    <row r="143" spans="1:5" ht="12.75">
      <c r="A143" s="6"/>
      <c r="B143" s="8"/>
      <c r="C143" s="13"/>
      <c r="D143" s="13"/>
      <c r="E143" s="13"/>
    </row>
    <row r="144" spans="1:5" ht="12.75">
      <c r="A144" s="6"/>
      <c r="B144" s="8"/>
      <c r="C144" s="13"/>
      <c r="D144" s="13"/>
      <c r="E144" s="13"/>
    </row>
    <row r="145" spans="1:5" ht="12.75">
      <c r="A145" s="6"/>
      <c r="B145" s="8"/>
      <c r="C145" s="13"/>
      <c r="D145" s="13"/>
      <c r="E145" s="13"/>
    </row>
    <row r="146" spans="1:5" ht="12.75">
      <c r="A146" s="6"/>
      <c r="B146" s="8"/>
      <c r="C146" s="13"/>
      <c r="D146" s="13"/>
      <c r="E146" s="13"/>
    </row>
    <row r="147" spans="1:5" ht="12.75">
      <c r="A147" s="6"/>
      <c r="B147" s="8"/>
      <c r="C147" s="13"/>
      <c r="D147" s="13"/>
      <c r="E147" s="13"/>
    </row>
    <row r="148" spans="1:5" ht="12.75">
      <c r="A148" s="6"/>
      <c r="B148" s="8"/>
      <c r="C148" s="13"/>
      <c r="D148" s="13"/>
      <c r="E148" s="13"/>
    </row>
    <row r="149" spans="1:5" ht="12.75">
      <c r="A149" s="6"/>
      <c r="B149" s="8"/>
      <c r="C149" s="13"/>
      <c r="D149" s="13"/>
      <c r="E149" s="13"/>
    </row>
    <row r="150" spans="1:5" ht="12.75">
      <c r="A150" s="6"/>
      <c r="B150" s="8"/>
      <c r="C150" s="13"/>
      <c r="D150" s="13"/>
      <c r="E150" s="13"/>
    </row>
    <row r="151" spans="1:5" ht="12.75">
      <c r="A151" s="6"/>
      <c r="B151" s="8"/>
      <c r="C151" s="13"/>
      <c r="D151" s="13"/>
      <c r="E151" s="13"/>
    </row>
    <row r="152" spans="1:5" ht="12.75">
      <c r="A152" s="6"/>
      <c r="B152" s="8"/>
      <c r="C152" s="13"/>
      <c r="D152" s="13"/>
      <c r="E152" s="13"/>
    </row>
    <row r="153" spans="1:5" ht="12.75">
      <c r="A153" s="6"/>
      <c r="B153" s="8"/>
      <c r="C153" s="13"/>
      <c r="D153" s="13"/>
      <c r="E153" s="13"/>
    </row>
    <row r="154" spans="1:5" ht="12.75">
      <c r="A154" s="6"/>
      <c r="B154" s="8"/>
      <c r="C154" s="13"/>
      <c r="D154" s="13"/>
      <c r="E154" s="13"/>
    </row>
    <row r="155" spans="1:5" ht="12.75">
      <c r="A155" s="6"/>
      <c r="B155" s="8"/>
      <c r="C155" s="13"/>
      <c r="D155" s="13"/>
      <c r="E155" s="13"/>
    </row>
    <row r="156" spans="1:5" ht="12.75">
      <c r="A156" s="6"/>
      <c r="B156" s="8"/>
      <c r="C156" s="13"/>
      <c r="D156" s="13"/>
      <c r="E156" s="13"/>
    </row>
    <row r="157" spans="1:5" ht="12.75">
      <c r="A157" s="6"/>
      <c r="B157" s="8"/>
      <c r="C157" s="13"/>
      <c r="D157" s="13"/>
      <c r="E157" s="13"/>
    </row>
    <row r="158" spans="1:5" ht="12.75">
      <c r="A158" s="6"/>
      <c r="B158" s="8"/>
      <c r="C158" s="13"/>
      <c r="D158" s="13"/>
      <c r="E158" s="13"/>
    </row>
    <row r="159" spans="1:5" ht="12.75">
      <c r="A159" s="6"/>
      <c r="B159" s="8"/>
      <c r="C159" s="13"/>
      <c r="D159" s="13"/>
      <c r="E159" s="13"/>
    </row>
    <row r="160" spans="1:5" ht="12.75">
      <c r="A160" s="6"/>
      <c r="B160" s="8"/>
      <c r="C160" s="13"/>
      <c r="D160" s="13"/>
      <c r="E160" s="13"/>
    </row>
    <row r="161" spans="1:5" ht="12.75">
      <c r="A161" s="6"/>
      <c r="B161" s="8"/>
      <c r="C161" s="13"/>
      <c r="D161" s="13"/>
      <c r="E161" s="13"/>
    </row>
    <row r="162" spans="1:5" ht="12.75">
      <c r="A162" s="6"/>
      <c r="B162" s="8"/>
      <c r="C162" s="13"/>
      <c r="D162" s="13"/>
      <c r="E162" s="13"/>
    </row>
    <row r="163" spans="1:5" ht="12.75">
      <c r="A163" s="6"/>
      <c r="B163" s="8"/>
      <c r="C163" s="13"/>
      <c r="D163" s="13"/>
      <c r="E163" s="13"/>
    </row>
    <row r="164" spans="1:5" ht="12.75">
      <c r="A164" s="6"/>
      <c r="B164" s="8"/>
      <c r="C164" s="13"/>
      <c r="D164" s="13"/>
      <c r="E164" s="13"/>
    </row>
    <row r="165" spans="1:5" ht="12.75">
      <c r="A165" s="6"/>
      <c r="B165" s="8"/>
      <c r="C165" s="13"/>
      <c r="D165" s="13"/>
      <c r="E165" s="13"/>
    </row>
    <row r="166" spans="1:5" ht="12.75">
      <c r="A166" s="6"/>
      <c r="B166" s="8"/>
      <c r="C166" s="13"/>
      <c r="D166" s="13"/>
      <c r="E166" s="13"/>
    </row>
    <row r="167" spans="1:5" ht="12.75">
      <c r="A167" s="6"/>
      <c r="B167" s="8"/>
      <c r="C167" s="13"/>
      <c r="D167" s="13"/>
      <c r="E167" s="13"/>
    </row>
    <row r="168" spans="1:5" ht="12.75">
      <c r="A168" s="6"/>
      <c r="B168" s="8"/>
      <c r="C168" s="13"/>
      <c r="D168" s="13"/>
      <c r="E168" s="13"/>
    </row>
    <row r="169" spans="1:5" ht="12.75">
      <c r="A169" s="6"/>
      <c r="B169" s="8"/>
      <c r="C169" s="13"/>
      <c r="D169" s="13"/>
      <c r="E169" s="13"/>
    </row>
    <row r="170" spans="1:5" ht="12.75">
      <c r="A170" s="6"/>
      <c r="B170" s="8"/>
      <c r="C170" s="13"/>
      <c r="D170" s="13"/>
      <c r="E170" s="13"/>
    </row>
    <row r="171" spans="1:5" ht="12.75">
      <c r="A171" s="6"/>
      <c r="B171" s="8"/>
      <c r="C171" s="13"/>
      <c r="D171" s="13"/>
      <c r="E171" s="13"/>
    </row>
    <row r="172" spans="1:5" ht="12.75">
      <c r="A172" s="6"/>
      <c r="B172" s="8"/>
      <c r="C172" s="13"/>
      <c r="D172" s="13"/>
      <c r="E172" s="13"/>
    </row>
    <row r="173" spans="1:5" ht="12.75">
      <c r="A173" s="6"/>
      <c r="B173" s="8"/>
      <c r="C173" s="13"/>
      <c r="D173" s="13"/>
      <c r="E173" s="13"/>
    </row>
    <row r="174" spans="1:5" ht="12.75">
      <c r="A174" s="6"/>
      <c r="B174" s="8"/>
      <c r="C174" s="13"/>
      <c r="D174" s="13"/>
      <c r="E174" s="13"/>
    </row>
    <row r="175" spans="1:5" ht="12.75">
      <c r="A175" s="6"/>
      <c r="B175" s="8"/>
      <c r="C175" s="13"/>
      <c r="D175" s="13"/>
      <c r="E175" s="13"/>
    </row>
    <row r="176" spans="1:5" ht="12.75">
      <c r="A176" s="6"/>
      <c r="B176" s="8"/>
      <c r="C176" s="13"/>
      <c r="D176" s="13"/>
      <c r="E176" s="13"/>
    </row>
    <row r="177" spans="1:5" ht="12.75">
      <c r="A177" s="6"/>
      <c r="B177" s="8"/>
      <c r="C177" s="13"/>
      <c r="D177" s="13"/>
      <c r="E177" s="13"/>
    </row>
    <row r="178" spans="1:5" ht="12.75">
      <c r="A178" s="6"/>
      <c r="B178" s="8"/>
      <c r="C178" s="13"/>
      <c r="D178" s="13"/>
      <c r="E178" s="13"/>
    </row>
    <row r="179" spans="1:5" ht="12.75">
      <c r="A179" s="6"/>
      <c r="B179" s="8"/>
      <c r="C179" s="13"/>
      <c r="D179" s="13"/>
      <c r="E179" s="13"/>
    </row>
    <row r="180" spans="1:5" ht="12.75">
      <c r="A180" s="6"/>
      <c r="B180" s="8"/>
      <c r="C180" s="13"/>
      <c r="D180" s="13"/>
      <c r="E180" s="13"/>
    </row>
    <row r="181" spans="1:5" ht="12.75">
      <c r="A181" s="6"/>
      <c r="B181" s="8"/>
      <c r="C181" s="13"/>
      <c r="D181" s="13"/>
      <c r="E181" s="13"/>
    </row>
    <row r="182" spans="1:5" ht="12.75">
      <c r="A182" s="6"/>
      <c r="B182" s="8"/>
      <c r="C182" s="13"/>
      <c r="D182" s="13"/>
      <c r="E182" s="13"/>
    </row>
    <row r="183" spans="1:5" ht="12.75">
      <c r="A183" s="6"/>
      <c r="B183" s="8"/>
      <c r="C183" s="13"/>
      <c r="D183" s="13"/>
      <c r="E183" s="13"/>
    </row>
    <row r="184" spans="1:5" ht="12.75">
      <c r="A184" s="6"/>
      <c r="B184" s="8"/>
      <c r="C184" s="13"/>
      <c r="D184" s="13"/>
      <c r="E184" s="13"/>
    </row>
    <row r="185" spans="1:5" ht="12.75">
      <c r="A185" s="6"/>
      <c r="B185" s="8"/>
      <c r="C185" s="13"/>
      <c r="D185" s="13"/>
      <c r="E185" s="13"/>
    </row>
    <row r="186" spans="1:5" ht="12.75">
      <c r="A186" s="6"/>
      <c r="B186" s="8"/>
      <c r="C186" s="13"/>
      <c r="D186" s="13"/>
      <c r="E186" s="13"/>
    </row>
    <row r="187" spans="1:5" ht="12.75">
      <c r="A187" s="6"/>
      <c r="B187" s="8"/>
      <c r="C187" s="13"/>
      <c r="D187" s="13"/>
      <c r="E187" s="13"/>
    </row>
    <row r="188" spans="1:5" ht="12.75">
      <c r="A188" s="6"/>
      <c r="B188" s="8"/>
      <c r="C188" s="13"/>
      <c r="D188" s="13"/>
      <c r="E188" s="13"/>
    </row>
    <row r="189" spans="1:5" ht="12.75">
      <c r="A189" s="6"/>
      <c r="B189" s="8"/>
      <c r="C189" s="13"/>
      <c r="D189" s="13"/>
      <c r="E189" s="13"/>
    </row>
    <row r="190" spans="1:5" ht="12.75">
      <c r="A190" s="6"/>
      <c r="B190" s="8"/>
      <c r="C190" s="13"/>
      <c r="D190" s="13"/>
      <c r="E190" s="13"/>
    </row>
    <row r="191" spans="1:5" ht="12.75">
      <c r="A191" s="6"/>
      <c r="B191" s="8"/>
      <c r="C191" s="13"/>
      <c r="D191" s="13"/>
      <c r="E191" s="13"/>
    </row>
    <row r="192" spans="1:5" ht="12.75">
      <c r="A192" s="6"/>
      <c r="B192" s="8"/>
      <c r="C192" s="13"/>
      <c r="D192" s="13"/>
      <c r="E192" s="13"/>
    </row>
    <row r="193" spans="1:5" ht="12.75">
      <c r="A193" s="6"/>
      <c r="B193" s="8"/>
      <c r="C193" s="13"/>
      <c r="D193" s="13"/>
      <c r="E193" s="13"/>
    </row>
    <row r="194" spans="1:5" ht="12.75">
      <c r="A194" s="6"/>
      <c r="B194" s="8"/>
      <c r="C194" s="13"/>
      <c r="D194" s="13"/>
      <c r="E194" s="13"/>
    </row>
    <row r="195" spans="1:5" ht="12.75">
      <c r="A195" s="6"/>
      <c r="B195" s="8"/>
      <c r="C195" s="13"/>
      <c r="D195" s="13"/>
      <c r="E195" s="13"/>
    </row>
    <row r="196" spans="1:5" ht="12.75">
      <c r="A196" s="6"/>
      <c r="B196" s="8"/>
      <c r="C196" s="13"/>
      <c r="D196" s="13"/>
      <c r="E196" s="13"/>
    </row>
    <row r="197" spans="1:5" ht="12.75">
      <c r="A197" s="6"/>
      <c r="B197" s="8"/>
      <c r="C197" s="13"/>
      <c r="D197" s="13"/>
      <c r="E197" s="13"/>
    </row>
    <row r="198" spans="1:5" ht="12.75">
      <c r="A198" s="6"/>
      <c r="B198" s="8"/>
      <c r="C198" s="13"/>
      <c r="D198" s="13"/>
      <c r="E198" s="13"/>
    </row>
    <row r="199" spans="1:5" ht="12.75">
      <c r="A199" s="6"/>
      <c r="B199" s="8"/>
      <c r="C199" s="13"/>
      <c r="D199" s="13"/>
      <c r="E199" s="13"/>
    </row>
    <row r="200" spans="1:5" ht="12.75">
      <c r="A200" s="6"/>
      <c r="B200" s="8"/>
      <c r="C200" s="13"/>
      <c r="D200" s="13"/>
      <c r="E200" s="13"/>
    </row>
    <row r="201" spans="1:5" ht="12.75">
      <c r="A201" s="6"/>
      <c r="B201" s="8"/>
      <c r="C201" s="13"/>
      <c r="D201" s="13"/>
      <c r="E201" s="13"/>
    </row>
    <row r="202" spans="1:5" ht="12.75">
      <c r="A202" s="6"/>
      <c r="B202" s="8"/>
      <c r="C202" s="13"/>
      <c r="D202" s="13"/>
      <c r="E202" s="13"/>
    </row>
    <row r="203" spans="1:5" ht="12.75">
      <c r="A203" s="6"/>
      <c r="B203" s="8"/>
      <c r="C203" s="13"/>
      <c r="D203" s="13"/>
      <c r="E203" s="13"/>
    </row>
    <row r="204" spans="1:5" ht="12.75">
      <c r="A204" s="6"/>
      <c r="B204" s="8"/>
      <c r="C204" s="13"/>
      <c r="D204" s="13"/>
      <c r="E204" s="13"/>
    </row>
    <row r="205" spans="1:5" ht="12.75">
      <c r="A205" s="6"/>
      <c r="B205" s="8"/>
      <c r="C205" s="13"/>
      <c r="D205" s="13"/>
      <c r="E205" s="13"/>
    </row>
    <row r="206" spans="1:5" ht="12.75">
      <c r="A206" s="6"/>
      <c r="B206" s="8"/>
      <c r="C206" s="13"/>
      <c r="D206" s="13"/>
      <c r="E206" s="13"/>
    </row>
    <row r="207" spans="1:5" ht="12.75">
      <c r="A207" s="6"/>
      <c r="B207" s="8"/>
      <c r="C207" s="13"/>
      <c r="D207" s="13"/>
      <c r="E207" s="13"/>
    </row>
    <row r="208" spans="1:5" ht="12.75">
      <c r="A208" s="6"/>
      <c r="B208" s="8"/>
      <c r="C208" s="13"/>
      <c r="D208" s="13"/>
      <c r="E208" s="13"/>
    </row>
    <row r="209" spans="1:5" ht="12.75">
      <c r="A209" s="6"/>
      <c r="B209" s="8"/>
      <c r="C209" s="13"/>
      <c r="D209" s="13"/>
      <c r="E209" s="13"/>
    </row>
    <row r="210" spans="1:5" ht="12.75">
      <c r="A210" s="6"/>
      <c r="B210" s="8"/>
      <c r="C210" s="13"/>
      <c r="D210" s="13"/>
      <c r="E210" s="13"/>
    </row>
    <row r="211" spans="1:5" ht="12.75">
      <c r="A211" s="6"/>
      <c r="B211" s="8"/>
      <c r="C211" s="13"/>
      <c r="D211" s="13"/>
      <c r="E211" s="13"/>
    </row>
    <row r="212" spans="1:5" ht="12.75">
      <c r="A212" s="6"/>
      <c r="B212" s="8"/>
      <c r="C212" s="13"/>
      <c r="D212" s="13"/>
      <c r="E212" s="13"/>
    </row>
    <row r="213" spans="1:5" ht="12.75">
      <c r="A213" s="6"/>
      <c r="B213" s="8"/>
      <c r="C213" s="13"/>
      <c r="D213" s="13"/>
      <c r="E213" s="13"/>
    </row>
    <row r="214" spans="1:5" ht="12.75">
      <c r="A214" s="6"/>
      <c r="B214" s="8"/>
      <c r="C214" s="13"/>
      <c r="D214" s="13"/>
      <c r="E214" s="13"/>
    </row>
    <row r="215" spans="1:5" ht="12.75">
      <c r="A215" s="6"/>
      <c r="B215" s="8"/>
      <c r="C215" s="13"/>
      <c r="D215" s="13"/>
      <c r="E215" s="13"/>
    </row>
    <row r="216" spans="1:5" ht="12.75">
      <c r="A216" s="6"/>
      <c r="B216" s="8"/>
      <c r="C216" s="13"/>
      <c r="D216" s="13"/>
      <c r="E216" s="13"/>
    </row>
    <row r="217" spans="1:5" ht="12.75">
      <c r="A217" s="6"/>
      <c r="B217" s="8"/>
      <c r="C217" s="13"/>
      <c r="D217" s="13"/>
      <c r="E217" s="13"/>
    </row>
    <row r="218" spans="1:5" ht="12.75">
      <c r="A218" s="6"/>
      <c r="B218" s="8"/>
      <c r="C218" s="13"/>
      <c r="D218" s="13"/>
      <c r="E218" s="13"/>
    </row>
    <row r="219" spans="1:5" ht="12.75">
      <c r="A219" s="6"/>
      <c r="B219" s="8"/>
      <c r="C219" s="13"/>
      <c r="D219" s="13"/>
      <c r="E219" s="13"/>
    </row>
    <row r="220" spans="1:5" ht="12.75">
      <c r="A220" s="6"/>
      <c r="B220" s="8"/>
      <c r="C220" s="13"/>
      <c r="D220" s="13"/>
      <c r="E220" s="13"/>
    </row>
    <row r="221" spans="1:5" ht="12.75">
      <c r="A221" s="6"/>
      <c r="B221" s="8"/>
      <c r="C221" s="13"/>
      <c r="D221" s="13"/>
      <c r="E221" s="13"/>
    </row>
    <row r="222" spans="1:5" ht="12.75">
      <c r="A222" s="6"/>
      <c r="B222" s="8"/>
      <c r="C222" s="13"/>
      <c r="D222" s="13"/>
      <c r="E222" s="13"/>
    </row>
    <row r="223" spans="1:5" ht="12.75">
      <c r="A223" s="6"/>
      <c r="B223" s="8"/>
      <c r="C223" s="13"/>
      <c r="D223" s="13"/>
      <c r="E223" s="13"/>
    </row>
    <row r="224" spans="1:5" ht="12.75">
      <c r="A224" s="6"/>
      <c r="B224" s="8"/>
      <c r="C224" s="13"/>
      <c r="D224" s="13"/>
      <c r="E224" s="13"/>
    </row>
    <row r="225" spans="1:5" ht="12.75">
      <c r="A225" s="6"/>
      <c r="B225" s="8"/>
      <c r="C225" s="13"/>
      <c r="D225" s="13"/>
      <c r="E225" s="13"/>
    </row>
    <row r="226" spans="1:5" ht="12.75">
      <c r="A226" s="6"/>
      <c r="B226" s="8"/>
      <c r="C226" s="13"/>
      <c r="D226" s="13"/>
      <c r="E226" s="13"/>
    </row>
    <row r="227" spans="1:5" ht="12.75">
      <c r="A227" s="6"/>
      <c r="B227" s="8"/>
      <c r="C227" s="13"/>
      <c r="D227" s="13"/>
      <c r="E227" s="13"/>
    </row>
    <row r="228" spans="1:5" ht="12.75">
      <c r="A228" s="6"/>
      <c r="B228" s="8"/>
      <c r="C228" s="13"/>
      <c r="D228" s="13"/>
      <c r="E228" s="13"/>
    </row>
    <row r="229" spans="1:5" ht="12.75">
      <c r="A229" s="6"/>
      <c r="B229" s="8"/>
      <c r="C229" s="13"/>
      <c r="D229" s="13"/>
      <c r="E229" s="13"/>
    </row>
    <row r="230" spans="1:5" ht="12.75">
      <c r="A230" s="6"/>
      <c r="B230" s="8"/>
      <c r="C230" s="13"/>
      <c r="D230" s="13"/>
      <c r="E230" s="13"/>
    </row>
    <row r="231" spans="1:5" ht="12.75">
      <c r="A231" s="6"/>
      <c r="B231" s="8"/>
      <c r="C231" s="13"/>
      <c r="D231" s="13"/>
      <c r="E231" s="13"/>
    </row>
    <row r="232" spans="1:5" ht="12.75">
      <c r="A232" s="6"/>
      <c r="B232" s="8"/>
      <c r="C232" s="13"/>
      <c r="D232" s="13"/>
      <c r="E232" s="13"/>
    </row>
    <row r="233" spans="1:5" ht="12.75">
      <c r="A233" s="6"/>
      <c r="B233" s="8"/>
      <c r="C233" s="13"/>
      <c r="D233" s="13"/>
      <c r="E233" s="13"/>
    </row>
    <row r="234" spans="1:5" ht="12.75">
      <c r="A234" s="6"/>
      <c r="B234" s="8"/>
      <c r="C234" s="13"/>
      <c r="D234" s="13"/>
      <c r="E234" s="13"/>
    </row>
    <row r="235" spans="1:5" ht="12.75">
      <c r="A235" s="6"/>
      <c r="B235" s="8"/>
      <c r="C235" s="13"/>
      <c r="D235" s="13"/>
      <c r="E235" s="13"/>
    </row>
    <row r="236" spans="1:5" ht="12.75">
      <c r="A236" s="6"/>
      <c r="B236" s="8"/>
      <c r="C236" s="13"/>
      <c r="D236" s="13"/>
      <c r="E236" s="13"/>
    </row>
    <row r="237" spans="1:5" ht="12.75">
      <c r="A237" s="6"/>
      <c r="B237" s="8"/>
      <c r="C237" s="13"/>
      <c r="D237" s="13"/>
      <c r="E237" s="13"/>
    </row>
    <row r="238" spans="1:5" ht="12.75">
      <c r="A238" s="6"/>
      <c r="B238" s="8"/>
      <c r="C238" s="13"/>
      <c r="D238" s="13"/>
      <c r="E238" s="13"/>
    </row>
    <row r="239" spans="1:5" ht="12.75">
      <c r="A239" s="6"/>
      <c r="B239" s="8"/>
      <c r="C239" s="13"/>
      <c r="D239" s="13"/>
      <c r="E239" s="13"/>
    </row>
    <row r="240" spans="1:5" ht="12.75">
      <c r="A240" s="6"/>
      <c r="B240" s="8"/>
      <c r="C240" s="13"/>
      <c r="D240" s="13"/>
      <c r="E240" s="13"/>
    </row>
    <row r="241" spans="1:5" ht="12.75">
      <c r="A241" s="6"/>
      <c r="B241" s="8"/>
      <c r="C241" s="13"/>
      <c r="D241" s="13"/>
      <c r="E241" s="13"/>
    </row>
    <row r="242" spans="1:5" ht="12.75">
      <c r="A242" s="6"/>
      <c r="B242" s="8"/>
      <c r="C242" s="13"/>
      <c r="D242" s="13"/>
      <c r="E242" s="13"/>
    </row>
    <row r="243" spans="1:5" ht="12.75">
      <c r="A243" s="6"/>
      <c r="B243" s="8"/>
      <c r="C243" s="13"/>
      <c r="D243" s="13"/>
      <c r="E243" s="13"/>
    </row>
    <row r="244" spans="1:5" ht="12.75">
      <c r="A244" s="6"/>
      <c r="B244" s="8"/>
      <c r="C244" s="13"/>
      <c r="D244" s="13"/>
      <c r="E244" s="13"/>
    </row>
    <row r="245" spans="1:5" ht="12.75">
      <c r="A245" s="6"/>
      <c r="B245" s="8"/>
      <c r="C245" s="13"/>
      <c r="D245" s="13"/>
      <c r="E245" s="13"/>
    </row>
    <row r="246" spans="1:5" ht="12.75">
      <c r="A246" s="6"/>
      <c r="B246" s="8"/>
      <c r="C246" s="13"/>
      <c r="D246" s="13"/>
      <c r="E246" s="13"/>
    </row>
    <row r="247" spans="1:5" ht="12.75">
      <c r="A247" s="6"/>
      <c r="B247" s="8"/>
      <c r="C247" s="13"/>
      <c r="D247" s="13"/>
      <c r="E247" s="13"/>
    </row>
    <row r="248" spans="1:5" ht="12.75">
      <c r="A248" s="6"/>
      <c r="B248" s="8"/>
      <c r="C248" s="13"/>
      <c r="D248" s="13"/>
      <c r="E248" s="13"/>
    </row>
    <row r="249" spans="1:5" ht="12.75">
      <c r="A249" s="6"/>
      <c r="B249" s="8"/>
      <c r="C249" s="13"/>
      <c r="D249" s="13"/>
      <c r="E249" s="13"/>
    </row>
    <row r="250" spans="1:5" ht="12.75">
      <c r="A250" s="6"/>
      <c r="B250" s="8"/>
      <c r="C250" s="13"/>
      <c r="D250" s="13"/>
      <c r="E250" s="13"/>
    </row>
    <row r="251" spans="1:5" ht="12.75">
      <c r="A251" s="6"/>
      <c r="B251" s="8"/>
      <c r="C251" s="13"/>
      <c r="D251" s="13"/>
      <c r="E251" s="13"/>
    </row>
    <row r="252" spans="1:5" ht="12.75">
      <c r="A252" s="6"/>
      <c r="B252" s="8"/>
      <c r="C252" s="13"/>
      <c r="D252" s="13"/>
      <c r="E252" s="13"/>
    </row>
    <row r="253" spans="1:5" ht="12.75">
      <c r="A253" s="6"/>
      <c r="B253" s="8"/>
      <c r="C253" s="13"/>
      <c r="D253" s="13"/>
      <c r="E253" s="13"/>
    </row>
    <row r="254" spans="1:5" ht="12.75">
      <c r="A254" s="6"/>
      <c r="B254" s="8"/>
      <c r="C254" s="13"/>
      <c r="D254" s="13"/>
      <c r="E254" s="13"/>
    </row>
    <row r="255" spans="1:5" ht="12.75">
      <c r="A255" s="6"/>
      <c r="B255" s="8"/>
      <c r="C255" s="13"/>
      <c r="D255" s="13"/>
      <c r="E255" s="13"/>
    </row>
    <row r="256" spans="1:5" ht="12.75">
      <c r="A256" s="6"/>
      <c r="B256" s="8"/>
      <c r="C256" s="13"/>
      <c r="D256" s="13"/>
      <c r="E256" s="13"/>
    </row>
    <row r="257" spans="1:5" ht="12.75">
      <c r="A257" s="6"/>
      <c r="B257" s="8"/>
      <c r="C257" s="13"/>
      <c r="D257" s="13"/>
      <c r="E257" s="13"/>
    </row>
    <row r="258" spans="1:5" ht="12.75">
      <c r="A258" s="6"/>
      <c r="B258" s="8"/>
      <c r="C258" s="13"/>
      <c r="D258" s="13"/>
      <c r="E258" s="13"/>
    </row>
    <row r="259" spans="1:5" ht="12.75">
      <c r="A259" s="6"/>
      <c r="B259" s="8"/>
      <c r="C259" s="13"/>
      <c r="D259" s="13"/>
      <c r="E259" s="13"/>
    </row>
    <row r="260" spans="1:5" ht="12.75">
      <c r="A260" s="6"/>
      <c r="B260" s="8"/>
      <c r="C260" s="13"/>
      <c r="D260" s="13"/>
      <c r="E260" s="13"/>
    </row>
    <row r="261" spans="1:5" ht="12.75">
      <c r="A261" s="6"/>
      <c r="B261" s="8"/>
      <c r="C261" s="13"/>
      <c r="D261" s="13"/>
      <c r="E261" s="13"/>
    </row>
    <row r="262" spans="1:5" ht="12.75">
      <c r="A262" s="6"/>
      <c r="B262" s="8"/>
      <c r="C262" s="13"/>
      <c r="D262" s="13"/>
      <c r="E262" s="13"/>
    </row>
    <row r="263" spans="1:5" ht="12.75">
      <c r="A263" s="6"/>
      <c r="B263" s="8"/>
      <c r="C263" s="13"/>
      <c r="D263" s="13"/>
      <c r="E263" s="13"/>
    </row>
    <row r="264" spans="1:5" ht="12.75">
      <c r="A264" s="6"/>
      <c r="B264" s="8"/>
      <c r="C264" s="13"/>
      <c r="D264" s="13"/>
      <c r="E264" s="13"/>
    </row>
    <row r="265" spans="1:5" ht="12.75">
      <c r="A265" s="6"/>
      <c r="B265" s="8"/>
      <c r="C265" s="13"/>
      <c r="D265" s="13"/>
      <c r="E265" s="13"/>
    </row>
    <row r="266" spans="1:5" ht="12.75">
      <c r="A266" s="6"/>
      <c r="B266" s="8"/>
      <c r="C266" s="13"/>
      <c r="D266" s="13"/>
      <c r="E266" s="13"/>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spans="1:2" ht="12.75">
      <c r="A359" s="6"/>
      <c r="B359" s="8"/>
    </row>
    <row r="360" spans="1:2" ht="12.75">
      <c r="A360" s="6"/>
      <c r="B360" s="8"/>
    </row>
    <row r="361" spans="1:2" ht="12.75">
      <c r="A361" s="6"/>
      <c r="B361" s="8"/>
    </row>
    <row r="362" spans="1:2" ht="12.75">
      <c r="A362" s="6"/>
      <c r="B362" s="8"/>
    </row>
    <row r="363" spans="1:2" ht="12.75">
      <c r="A363" s="6"/>
      <c r="B363" s="8"/>
    </row>
    <row r="364" spans="1:2" ht="12.75">
      <c r="A364" s="6"/>
      <c r="B364" s="8"/>
    </row>
    <row r="365" spans="1:2" ht="12.75">
      <c r="A365" s="6"/>
      <c r="B365" s="8"/>
    </row>
    <row r="366" spans="1:2" ht="12.75">
      <c r="A366" s="6"/>
      <c r="B366" s="8"/>
    </row>
    <row r="367" spans="1:2" ht="12.75">
      <c r="A367" s="6"/>
      <c r="B367" s="8"/>
    </row>
    <row r="368" spans="1:2" ht="12.75">
      <c r="A368" s="6"/>
      <c r="B368" s="8"/>
    </row>
    <row r="369" spans="1:2" ht="12.75">
      <c r="A369" s="6"/>
      <c r="B369" s="8"/>
    </row>
    <row r="370" spans="1:2" ht="12.75">
      <c r="A370" s="6"/>
      <c r="B370" s="8"/>
    </row>
    <row r="371" spans="1:2" ht="12.75">
      <c r="A371" s="6"/>
      <c r="B371" s="8"/>
    </row>
    <row r="372" spans="1:2" ht="12.75">
      <c r="A372" s="6"/>
      <c r="B372" s="8"/>
    </row>
    <row r="373" spans="1:2" ht="12.75">
      <c r="A373" s="6"/>
      <c r="B373" s="8"/>
    </row>
    <row r="374" spans="1:2" ht="12.75">
      <c r="A374" s="6"/>
      <c r="B374" s="8"/>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sheetData>
  <mergeCells count="18">
    <mergeCell ref="A8:A10"/>
    <mergeCell ref="B8:B10"/>
    <mergeCell ref="A5:M5"/>
    <mergeCell ref="F8:F10"/>
    <mergeCell ref="G8:G10"/>
    <mergeCell ref="H8:I8"/>
    <mergeCell ref="J8:J10"/>
    <mergeCell ref="M7:M10"/>
    <mergeCell ref="D8:E8"/>
    <mergeCell ref="C7:E7"/>
    <mergeCell ref="C8:C10"/>
    <mergeCell ref="F7:L7"/>
    <mergeCell ref="K8:L8"/>
    <mergeCell ref="K9:K10"/>
    <mergeCell ref="H9:H10"/>
    <mergeCell ref="I9:I10"/>
    <mergeCell ref="E9:E10"/>
    <mergeCell ref="D9:D10"/>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RADA</cp:lastModifiedBy>
  <cp:lastPrinted>2011-08-26T12:10:52Z</cp:lastPrinted>
  <dcterms:created xsi:type="dcterms:W3CDTF">2002-12-20T15:22:07Z</dcterms:created>
  <dcterms:modified xsi:type="dcterms:W3CDTF">2011-08-26T12:10:54Z</dcterms:modified>
  <cp:category/>
  <cp:version/>
  <cp:contentType/>
  <cp:contentStatus/>
</cp:coreProperties>
</file>