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<sst xmlns="http://schemas.openxmlformats.org/spreadsheetml/2006/main" count="240" uniqueCount="219">
  <si>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</si>
  <si>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</si>
  <si>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</si>
  <si>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</si>
  <si>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</si>
  <si>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</si>
  <si>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</si>
  <si>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</si>
  <si>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</si>
  <si>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</si>
  <si>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</si>
  <si>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</si>
  <si>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</si>
  <si>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</si>
  <si>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</si>
  <si>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</si>
  <si>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</si>
  <si>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</si>
  <si>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</si>
  <si>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</si>
  <si>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</si>
  <si>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</si>
  <si>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</si>
  <si>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</si>
  <si>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</si>
  <si>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</si>
  <si>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</si>
  <si>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</si>
  <si>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</si>
  <si>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</si>
  <si>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</si>
  <si>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</si>
  <si>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</si>
  <si>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</si>
  <si>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</si>
  <si>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</si>
  <si>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</si>
  <si>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</si>
  <si>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</si>
  <si>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</si>
  <si>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</si>
  <si>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</si>
  <si>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</si>
  <si>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</si>
  <si>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</si>
  <si>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</si>
  <si>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</si>
  <si>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</si>
  <si>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</si>
  <si>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</si>
  <si>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</si>
  <si>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</si>
  <si>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</si>
  <si>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</si>
  <si>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</si>
  <si>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</si>
  <si>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</si>
  <si>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</si>
  <si>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</si>
  <si>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</si>
  <si>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</si>
  <si>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</si>
  <si>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</si>
  <si>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</si>
  <si>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</si>
  <si>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</si>
  <si>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</si>
  <si>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</si>
  <si>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</si>
  <si>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</si>
  <si>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</si>
  <si>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</si>
  <si>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</si>
  <si>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</si>
  <si>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</si>
  <si>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</si>
  <si>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</si>
  <si>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</si>
  <si>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</si>
  <si>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</si>
  <si>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</si>
  <si>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</si>
  <si>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</si>
  <si>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</si>
  <si>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</si>
  <si>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</si>
  <si>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</si>
  <si>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</si>
  <si>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</si>
  <si>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</si>
  <si>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</si>
  <si>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</si>
  <si>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</si>
  <si>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</si>
  <si>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</si>
  <si>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</si>
  <si>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</si>
  <si>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</si>
  <si>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</si>
  <si>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</si>
  <si>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</si>
  <si>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</si>
  <si>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</si>
  <si>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</si>
  <si>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</si>
  <si>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</si>
  <si>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</si>
  <si>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</si>
  <si>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</si>
  <si>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</si>
  <si>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</si>
  <si>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</si>
  <si>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</si>
  <si>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</si>
  <si>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</si>
  <si>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</si>
  <si>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</si>
  <si>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</si>
  <si>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</si>
  <si>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</si>
  <si>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</si>
  <si>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</si>
  <si>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</si>
  <si>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</si>
  <si>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</si>
  <si>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</si>
  <si>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</si>
  <si>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</si>
  <si>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</si>
  <si>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</si>
  <si>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</si>
  <si>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</si>
  <si>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</si>
  <si>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</si>
  <si>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</si>
  <si>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</si>
  <si>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</si>
  <si>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</si>
  <si>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</si>
  <si>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</si>
  <si>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</si>
  <si>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</si>
  <si>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</si>
  <si>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</si>
  <si>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</si>
  <si>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</si>
  <si>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</si>
  <si>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</si>
  <si>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</si>
  <si>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</si>
  <si>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</si>
  <si>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</si>
  <si>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</si>
  <si>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</si>
  <si>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</si>
  <si>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</si>
  <si>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</si>
  <si>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</si>
  <si>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</si>
  <si>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</si>
  <si>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</si>
  <si>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</si>
  <si>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</si>
  <si>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</si>
  <si>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</si>
  <si>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</si>
  <si>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</si>
  <si>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</si>
  <si>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</si>
  <si>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</si>
  <si>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</si>
  <si>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</si>
  <si>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</si>
  <si>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</si>
  <si>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</si>
  <si>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</si>
  <si>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</si>
  <si>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</si>
  <si>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</si>
  <si>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</si>
  <si>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</si>
  <si>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</si>
  <si>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</si>
  <si>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</si>
  <si>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</si>
  <si>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</si>
  <si>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</si>
  <si>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</si>
  <si>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</si>
  <si>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</si>
  <si>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</si>
  <si>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</si>
  <si>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</si>
  <si>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</si>
  <si>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</si>
  <si>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</si>
  <si>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</si>
  <si>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</si>
  <si>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</si>
  <si>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</si>
  <si>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</si>
  <si>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</si>
  <si>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</si>
  <si>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</si>
  <si>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</si>
  <si>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Виконання видаткової частини районного бюджету Баштанського району за   2012 рік головними розпорядниками коштів</t>
  </si>
  <si>
    <t>080800</t>
  </si>
  <si>
    <t>Центри первинної медичної (медико-санітарної) допомоги</t>
  </si>
  <si>
    <t>180109</t>
  </si>
  <si>
    <t>Програма стабілізації та соціално-економічного розвитку територій</t>
  </si>
  <si>
    <t>250344</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</si>
  <si>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Баштанська міжрайонна державна податкова інспекція  ( видатки на приведення діючого сервісного центру обслуговування платників податків у відповідність до вимог затверджених наказом ДПС України від 10.02.2012 №109 "Щодо створення нових та функціонування діючих ЦОПП")</t>
  </si>
  <si>
    <t>Видатки на запобігання та ліквідацію надзвичайних ситуацій та наслідків стихійного лиха</t>
  </si>
  <si>
    <t>250319</t>
  </si>
  <si>
    <t>Додаткова дотація з державного бюджету місцевим бюджетам на оплату праці працівників бюджетних установ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</si>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</sst>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37" fillId="0" borderId="0">
      <alignment/>
      <protection/>
    </xf>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7"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0" fontId="36" fillId="0" borderId="0" xfId="0" applyFont="1" applyFill="1" applyAlignment="1">
      <alignment horizontal="left" vertical="top" wrapText="1"/>
    </xf>
    <xf numFmtId="0" fontId="9" fillId="0" borderId="0" xfId="0" applyFont="1" applyAlignment="1">
      <alignment vertical="top" wrapText="1"/>
    </xf>
    <xf numFmtId="49" fontId="16" fillId="0" borderId="0" xfId="0" applyNumberFormat="1" applyFont="1" applyAlignment="1">
      <alignment horizontal="center" vertical="top"/>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9" fillId="0" borderId="0" xfId="53" applyFont="1" applyBorder="1" applyAlignment="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zoomScaleSheetLayoutView="65" zoomScalePageLayoutView="0" workbookViewId="0" topLeftCell="A7">
      <pane xSplit="8235" ySplit="3900" topLeftCell="J134" activePane="bottomRight" state="split"/>
      <selection pane="topLeft" activeCell="M97" sqref="M97"/>
      <selection pane="topRight" activeCell="A8" sqref="A8:M8"/>
      <selection pane="bottomLeft" activeCell="B133" sqref="B133"/>
      <selection pane="bottomRight" activeCell="F136" sqref="F136"/>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118</v>
      </c>
      <c r="L4" s="8" t="s">
        <v>187</v>
      </c>
      <c r="M4" s="8"/>
    </row>
    <row r="5" spans="9:13" ht="15.75">
      <c r="I5" s="1" t="s">
        <v>118</v>
      </c>
      <c r="L5" s="8" t="s">
        <v>99</v>
      </c>
      <c r="M5" s="8"/>
    </row>
    <row r="6" spans="9:13" ht="15.75">
      <c r="I6" s="1" t="s">
        <v>118</v>
      </c>
      <c r="L6" s="8" t="s">
        <v>198</v>
      </c>
      <c r="M6" s="8"/>
    </row>
    <row r="7" spans="12:13" ht="15.75">
      <c r="L7" s="8"/>
      <c r="M7" s="8"/>
    </row>
    <row r="8" spans="1:13" ht="20.25">
      <c r="A8" s="101" t="s">
        <v>205</v>
      </c>
      <c r="B8" s="101"/>
      <c r="C8" s="101"/>
      <c r="D8" s="101"/>
      <c r="E8" s="101"/>
      <c r="F8" s="101"/>
      <c r="G8" s="101"/>
      <c r="H8" s="101"/>
      <c r="I8" s="101"/>
      <c r="J8" s="101"/>
      <c r="K8" s="101"/>
      <c r="L8" s="101"/>
      <c r="M8" s="101"/>
    </row>
    <row r="9" ht="13.5" thickBot="1">
      <c r="M9" s="1" t="s">
        <v>8</v>
      </c>
    </row>
    <row r="10" spans="1:13" ht="48" customHeight="1">
      <c r="A10" s="45" t="s">
        <v>148</v>
      </c>
      <c r="B10" s="57" t="s">
        <v>151</v>
      </c>
      <c r="C10" s="86" t="s">
        <v>33</v>
      </c>
      <c r="D10" s="106"/>
      <c r="E10" s="106"/>
      <c r="F10" s="86" t="s">
        <v>34</v>
      </c>
      <c r="G10" s="87"/>
      <c r="H10" s="87"/>
      <c r="I10" s="87"/>
      <c r="J10" s="87"/>
      <c r="K10" s="87"/>
      <c r="L10" s="88"/>
      <c r="M10" s="104" t="s">
        <v>160</v>
      </c>
    </row>
    <row r="11" spans="1:13" ht="12.75" customHeight="1">
      <c r="A11" s="95" t="s">
        <v>149</v>
      </c>
      <c r="B11" s="98" t="s">
        <v>152</v>
      </c>
      <c r="C11" s="83" t="s">
        <v>4</v>
      </c>
      <c r="D11" s="103" t="s">
        <v>5</v>
      </c>
      <c r="E11" s="103"/>
      <c r="F11" s="102" t="s">
        <v>4</v>
      </c>
      <c r="G11" s="103" t="s">
        <v>35</v>
      </c>
      <c r="H11" s="103" t="s">
        <v>5</v>
      </c>
      <c r="I11" s="103"/>
      <c r="J11" s="103" t="s">
        <v>36</v>
      </c>
      <c r="K11" s="89" t="s">
        <v>157</v>
      </c>
      <c r="L11" s="90"/>
      <c r="M11" s="105"/>
    </row>
    <row r="12" spans="1:13" ht="12.75" customHeight="1">
      <c r="A12" s="96"/>
      <c r="B12" s="99"/>
      <c r="C12" s="84"/>
      <c r="D12" s="93" t="s">
        <v>6</v>
      </c>
      <c r="E12" s="93" t="s">
        <v>7</v>
      </c>
      <c r="F12" s="102"/>
      <c r="G12" s="103"/>
      <c r="H12" s="93" t="s">
        <v>6</v>
      </c>
      <c r="I12" s="93" t="s">
        <v>7</v>
      </c>
      <c r="J12" s="103"/>
      <c r="K12" s="91" t="s">
        <v>158</v>
      </c>
      <c r="L12" s="61" t="s">
        <v>157</v>
      </c>
      <c r="M12" s="105"/>
    </row>
    <row r="13" spans="1:13" ht="137.25" customHeight="1">
      <c r="A13" s="97"/>
      <c r="B13" s="100"/>
      <c r="C13" s="85"/>
      <c r="D13" s="94"/>
      <c r="E13" s="94"/>
      <c r="F13" s="102"/>
      <c r="G13" s="103"/>
      <c r="H13" s="94"/>
      <c r="I13" s="94"/>
      <c r="J13" s="103"/>
      <c r="K13" s="92"/>
      <c r="L13" s="61" t="s">
        <v>159</v>
      </c>
      <c r="M13" s="105"/>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190</v>
      </c>
      <c r="B15" s="9" t="s">
        <v>38</v>
      </c>
      <c r="C15" s="8"/>
      <c r="D15" s="8"/>
      <c r="E15" s="8"/>
      <c r="M15" s="31"/>
    </row>
    <row r="16" spans="1:13" ht="15.75">
      <c r="A16" s="47" t="s">
        <v>150</v>
      </c>
      <c r="B16" s="10" t="s">
        <v>29</v>
      </c>
      <c r="C16" s="70">
        <v>1077.124</v>
      </c>
      <c r="D16" s="29">
        <v>633.4</v>
      </c>
      <c r="E16" s="29">
        <v>116.954</v>
      </c>
      <c r="F16" s="29">
        <f>G16+J16</f>
        <v>1.262</v>
      </c>
      <c r="G16" s="29">
        <v>1.262</v>
      </c>
      <c r="H16" s="29"/>
      <c r="I16" s="29"/>
      <c r="J16" s="70"/>
      <c r="K16" s="70"/>
      <c r="L16" s="29"/>
      <c r="M16" s="29">
        <f>SUM(C16,F16)</f>
        <v>1078.386</v>
      </c>
    </row>
    <row r="17" spans="1:13" ht="15.75" customHeight="1">
      <c r="A17" s="48" t="s">
        <v>21</v>
      </c>
      <c r="B17" s="19" t="s">
        <v>39</v>
      </c>
      <c r="C17" s="70">
        <f>C18+C19</f>
        <v>62.6</v>
      </c>
      <c r="D17" s="8"/>
      <c r="E17" s="29"/>
      <c r="F17" s="29"/>
      <c r="G17" s="29"/>
      <c r="H17" s="29"/>
      <c r="I17" s="29"/>
      <c r="J17" s="29"/>
      <c r="K17" s="29"/>
      <c r="L17" s="29"/>
      <c r="M17" s="29">
        <f>SUM(C17,F17)</f>
        <v>62.6</v>
      </c>
    </row>
    <row r="18" spans="1:13" ht="15.75" customHeight="1">
      <c r="A18" s="48" t="s">
        <v>30</v>
      </c>
      <c r="B18" s="34" t="s">
        <v>28</v>
      </c>
      <c r="C18" s="70">
        <v>52.6</v>
      </c>
      <c r="D18" s="8"/>
      <c r="E18" s="29"/>
      <c r="F18" s="29"/>
      <c r="G18" s="29"/>
      <c r="H18" s="29"/>
      <c r="I18" s="29"/>
      <c r="J18" s="29"/>
      <c r="K18" s="29"/>
      <c r="L18" s="29"/>
      <c r="M18" s="29">
        <f>SUM(C18,F18)</f>
        <v>52.6</v>
      </c>
    </row>
    <row r="19" spans="1:13" ht="15.75" customHeight="1">
      <c r="A19" s="48" t="s">
        <v>40</v>
      </c>
      <c r="B19" s="34" t="s">
        <v>176</v>
      </c>
      <c r="C19" s="70">
        <v>10</v>
      </c>
      <c r="D19" s="8"/>
      <c r="E19" s="29"/>
      <c r="F19" s="29"/>
      <c r="G19" s="29"/>
      <c r="H19" s="29"/>
      <c r="I19" s="29"/>
      <c r="J19" s="29"/>
      <c r="K19" s="29"/>
      <c r="L19" s="29"/>
      <c r="M19" s="29">
        <f>SUM(C19,F19)</f>
        <v>10</v>
      </c>
    </row>
    <row r="20" spans="1:13" ht="18" customHeight="1">
      <c r="A20" s="49"/>
      <c r="B20" s="9" t="s">
        <v>4</v>
      </c>
      <c r="C20" s="71">
        <f>C16+C17</f>
        <v>1139.724</v>
      </c>
      <c r="D20" s="32">
        <f>D16+D17</f>
        <v>633.4</v>
      </c>
      <c r="E20" s="32">
        <f>E16+E17</f>
        <v>116.954</v>
      </c>
      <c r="F20" s="32">
        <f>G20+J20</f>
        <v>1.262</v>
      </c>
      <c r="G20" s="32">
        <v>1.262</v>
      </c>
      <c r="H20" s="32"/>
      <c r="I20" s="32"/>
      <c r="J20" s="32">
        <f>J16+J17</f>
        <v>0</v>
      </c>
      <c r="K20" s="32"/>
      <c r="L20" s="32"/>
      <c r="M20" s="60">
        <f>SUM(C20,F20)</f>
        <v>1140.9859999999999</v>
      </c>
    </row>
    <row r="21" spans="1:13" s="21" customFormat="1" ht="15.75">
      <c r="A21" s="49"/>
      <c r="B21" s="20"/>
      <c r="C21" s="70"/>
      <c r="D21" s="29"/>
      <c r="E21" s="29"/>
      <c r="F21" s="29"/>
      <c r="G21" s="29"/>
      <c r="H21" s="29"/>
      <c r="I21" s="29"/>
      <c r="J21" s="29"/>
      <c r="K21" s="29"/>
      <c r="L21" s="29"/>
      <c r="M21" s="29"/>
    </row>
    <row r="22" spans="1:13" s="21" customFormat="1" ht="15.75">
      <c r="A22" s="55" t="s">
        <v>191</v>
      </c>
      <c r="B22" s="14" t="s">
        <v>41</v>
      </c>
      <c r="C22" s="70"/>
      <c r="D22" s="29"/>
      <c r="E22" s="29"/>
      <c r="F22" s="29"/>
      <c r="G22" s="29"/>
      <c r="H22" s="29"/>
      <c r="I22" s="29"/>
      <c r="J22" s="29"/>
      <c r="K22" s="29"/>
      <c r="L22" s="29"/>
      <c r="M22" s="29"/>
    </row>
    <row r="23" spans="1:13" s="21" customFormat="1" ht="15.75">
      <c r="A23" s="47" t="s">
        <v>65</v>
      </c>
      <c r="B23" s="40" t="s">
        <v>66</v>
      </c>
      <c r="C23" s="70">
        <v>21.45</v>
      </c>
      <c r="D23" s="29"/>
      <c r="E23" s="29"/>
      <c r="F23" s="29"/>
      <c r="G23" s="29"/>
      <c r="H23" s="29"/>
      <c r="I23" s="29"/>
      <c r="J23" s="29"/>
      <c r="K23" s="29"/>
      <c r="L23" s="29"/>
      <c r="M23" s="29">
        <f aca="true" t="shared" si="0" ref="M23:M30">SUM(C23,F23)</f>
        <v>21.45</v>
      </c>
    </row>
    <row r="24" spans="1:13" s="21" customFormat="1" ht="15.75">
      <c r="A24" s="50" t="s">
        <v>42</v>
      </c>
      <c r="B24" s="35" t="s">
        <v>43</v>
      </c>
      <c r="C24" s="71">
        <f>C25+C26+C27+C28</f>
        <v>19202.982</v>
      </c>
      <c r="D24" s="71">
        <f>D25+D26+D27+D28</f>
        <v>10504.706</v>
      </c>
      <c r="E24" s="71">
        <f>E25+E26+E27+E28</f>
        <v>1952.67</v>
      </c>
      <c r="F24" s="32">
        <f>G24+J24</f>
        <v>1111.003</v>
      </c>
      <c r="G24" s="32">
        <f>G25+G26+G27</f>
        <v>799.3679999999999</v>
      </c>
      <c r="H24" s="32">
        <f aca="true" t="shared" si="1" ref="G24:L24">H25+H26+H27</f>
        <v>114.384</v>
      </c>
      <c r="I24" s="32">
        <f>I25+I26+I27</f>
        <v>5.371999999999999</v>
      </c>
      <c r="J24" s="32">
        <f t="shared" si="1"/>
        <v>311.635</v>
      </c>
      <c r="K24" s="32">
        <f t="shared" si="1"/>
        <v>18</v>
      </c>
      <c r="L24" s="32">
        <f t="shared" si="1"/>
        <v>18</v>
      </c>
      <c r="M24" s="32">
        <f t="shared" si="0"/>
        <v>20313.985</v>
      </c>
    </row>
    <row r="25" spans="1:13" s="21" customFormat="1" ht="15.75">
      <c r="A25" s="51" t="s">
        <v>44</v>
      </c>
      <c r="B25" s="36" t="s">
        <v>172</v>
      </c>
      <c r="C25" s="70">
        <v>15544.589</v>
      </c>
      <c r="D25" s="29">
        <v>8255.256</v>
      </c>
      <c r="E25" s="29">
        <v>1580.033</v>
      </c>
      <c r="F25" s="29">
        <f>G25+J25</f>
        <v>1106.339</v>
      </c>
      <c r="G25" s="29">
        <v>794.704</v>
      </c>
      <c r="H25" s="29">
        <v>114.384</v>
      </c>
      <c r="I25" s="29">
        <v>2.127</v>
      </c>
      <c r="J25" s="77">
        <v>311.635</v>
      </c>
      <c r="K25" s="23">
        <v>18</v>
      </c>
      <c r="L25" s="23">
        <v>18</v>
      </c>
      <c r="M25" s="29">
        <f t="shared" si="0"/>
        <v>16650.928</v>
      </c>
    </row>
    <row r="26" spans="1:13" s="21" customFormat="1" ht="35.25" customHeight="1">
      <c r="A26" s="54" t="s">
        <v>161</v>
      </c>
      <c r="B26" s="65" t="s">
        <v>177</v>
      </c>
      <c r="C26" s="72">
        <v>2296.475</v>
      </c>
      <c r="D26" s="68">
        <v>1424.372</v>
      </c>
      <c r="E26" s="68">
        <v>189.227</v>
      </c>
      <c r="F26" s="29">
        <f>G26+J26</f>
        <v>4.46</v>
      </c>
      <c r="G26" s="29">
        <v>4.46</v>
      </c>
      <c r="H26" s="29"/>
      <c r="I26" s="29">
        <v>3.041</v>
      </c>
      <c r="J26" s="62"/>
      <c r="K26" s="62"/>
      <c r="L26" s="62"/>
      <c r="M26" s="29">
        <f t="shared" si="0"/>
        <v>2300.935</v>
      </c>
    </row>
    <row r="27" spans="1:13" s="21" customFormat="1" ht="15.75">
      <c r="A27" s="51" t="s">
        <v>162</v>
      </c>
      <c r="B27" s="36" t="s">
        <v>163</v>
      </c>
      <c r="C27" s="70">
        <v>836.879</v>
      </c>
      <c r="D27" s="29">
        <v>518.084</v>
      </c>
      <c r="E27" s="29">
        <v>86.875</v>
      </c>
      <c r="F27" s="29">
        <f>G27+J27</f>
        <v>0.204</v>
      </c>
      <c r="G27" s="29">
        <v>0.204</v>
      </c>
      <c r="H27" s="29"/>
      <c r="I27" s="29">
        <v>0.204</v>
      </c>
      <c r="J27" s="8"/>
      <c r="K27" s="8"/>
      <c r="L27" s="8"/>
      <c r="M27" s="29">
        <f t="shared" si="0"/>
        <v>837.083</v>
      </c>
    </row>
    <row r="28" spans="1:13" s="21" customFormat="1" ht="21" customHeight="1">
      <c r="A28" s="51" t="s">
        <v>206</v>
      </c>
      <c r="B28" s="36" t="s">
        <v>207</v>
      </c>
      <c r="C28" s="70">
        <v>525.039</v>
      </c>
      <c r="D28" s="29">
        <v>306.994</v>
      </c>
      <c r="E28" s="29">
        <v>96.535</v>
      </c>
      <c r="F28" s="29"/>
      <c r="G28" s="29"/>
      <c r="H28" s="29"/>
      <c r="I28" s="29"/>
      <c r="J28" s="8"/>
      <c r="K28" s="8"/>
      <c r="L28" s="8"/>
      <c r="M28" s="29"/>
    </row>
    <row r="29" spans="1:13" s="21" customFormat="1" ht="15.75">
      <c r="A29" s="50" t="s">
        <v>37</v>
      </c>
      <c r="B29" s="37" t="s">
        <v>10</v>
      </c>
      <c r="C29" s="71">
        <f>C30+C32+C33+C35</f>
        <v>657.272</v>
      </c>
      <c r="D29" s="32">
        <f>D30+D32+D33+D35</f>
        <v>380.076</v>
      </c>
      <c r="E29" s="32">
        <f>E30+E32+E33+E35</f>
        <v>3.958</v>
      </c>
      <c r="F29" s="8"/>
      <c r="G29" s="8"/>
      <c r="H29" s="8"/>
      <c r="I29" s="8"/>
      <c r="J29" s="8"/>
      <c r="K29" s="8"/>
      <c r="L29" s="8"/>
      <c r="M29" s="32">
        <f t="shared" si="0"/>
        <v>657.272</v>
      </c>
    </row>
    <row r="30" spans="1:13" s="21" customFormat="1" ht="15.75">
      <c r="A30" s="51" t="s">
        <v>45</v>
      </c>
      <c r="B30" s="36" t="s">
        <v>46</v>
      </c>
      <c r="C30" s="70">
        <v>641.091</v>
      </c>
      <c r="D30" s="29">
        <v>380.076</v>
      </c>
      <c r="E30" s="29">
        <v>3.958</v>
      </c>
      <c r="F30" s="29">
        <f>G30+J30</f>
        <v>160.4</v>
      </c>
      <c r="G30" s="29"/>
      <c r="H30" s="29"/>
      <c r="I30" s="29"/>
      <c r="J30" s="8">
        <v>160.4</v>
      </c>
      <c r="K30" s="8">
        <v>160.4</v>
      </c>
      <c r="L30" s="8">
        <v>160.4</v>
      </c>
      <c r="M30" s="29">
        <f t="shared" si="0"/>
        <v>801.491</v>
      </c>
    </row>
    <row r="31" spans="1:13" s="21" customFormat="1" ht="15.75">
      <c r="A31" s="51"/>
      <c r="B31" s="36" t="s">
        <v>47</v>
      </c>
      <c r="C31" s="70"/>
      <c r="D31" s="29"/>
      <c r="E31" s="29"/>
      <c r="F31" s="29"/>
      <c r="G31" s="29"/>
      <c r="H31" s="29"/>
      <c r="I31" s="29"/>
      <c r="J31" s="29"/>
      <c r="K31" s="29"/>
      <c r="L31" s="29"/>
      <c r="M31" s="29"/>
    </row>
    <row r="32" spans="1:13" s="21" customFormat="1" ht="31.5">
      <c r="A32" s="52" t="s">
        <v>128</v>
      </c>
      <c r="B32" s="36" t="s">
        <v>129</v>
      </c>
      <c r="C32" s="70">
        <v>2.311</v>
      </c>
      <c r="D32" s="29"/>
      <c r="E32" s="29"/>
      <c r="F32" s="29"/>
      <c r="G32" s="29"/>
      <c r="H32" s="29"/>
      <c r="I32" s="29"/>
      <c r="J32" s="29"/>
      <c r="K32" s="29"/>
      <c r="L32" s="29"/>
      <c r="M32" s="29">
        <f>SUM(C32,F32)</f>
        <v>2.311</v>
      </c>
    </row>
    <row r="33" spans="1:13" s="21" customFormat="1" ht="15.75">
      <c r="A33" s="51" t="s">
        <v>48</v>
      </c>
      <c r="B33" s="36" t="s">
        <v>49</v>
      </c>
      <c r="C33" s="70">
        <v>5.97</v>
      </c>
      <c r="D33" s="29"/>
      <c r="E33" s="29"/>
      <c r="F33" s="29"/>
      <c r="G33" s="29"/>
      <c r="H33" s="29"/>
      <c r="I33" s="29"/>
      <c r="J33" s="29"/>
      <c r="K33" s="29"/>
      <c r="L33" s="29"/>
      <c r="M33" s="29">
        <f>SUM(C33,F33)</f>
        <v>5.97</v>
      </c>
    </row>
    <row r="34" spans="1:13" s="21" customFormat="1" ht="15.75">
      <c r="A34" s="51"/>
      <c r="B34" s="36" t="s">
        <v>50</v>
      </c>
      <c r="C34" s="70"/>
      <c r="D34" s="29"/>
      <c r="E34" s="29"/>
      <c r="F34" s="29"/>
      <c r="G34" s="29"/>
      <c r="H34" s="29"/>
      <c r="I34" s="29"/>
      <c r="J34" s="29"/>
      <c r="K34" s="29"/>
      <c r="L34" s="29"/>
      <c r="M34" s="29"/>
    </row>
    <row r="35" spans="1:13" s="21" customFormat="1" ht="15.75">
      <c r="A35" s="51" t="s">
        <v>51</v>
      </c>
      <c r="B35" s="36" t="s">
        <v>122</v>
      </c>
      <c r="C35" s="70">
        <v>7.9</v>
      </c>
      <c r="D35" s="29"/>
      <c r="E35" s="29"/>
      <c r="F35" s="29"/>
      <c r="G35" s="29"/>
      <c r="H35" s="29"/>
      <c r="I35" s="29"/>
      <c r="J35" s="29"/>
      <c r="K35" s="29"/>
      <c r="L35" s="29"/>
      <c r="M35" s="29">
        <f>SUM(C35,F35)</f>
        <v>7.9</v>
      </c>
    </row>
    <row r="36" spans="1:13" s="21" customFormat="1" ht="15.75">
      <c r="A36" s="51"/>
      <c r="B36" s="36"/>
      <c r="C36" s="70"/>
      <c r="D36" s="29"/>
      <c r="E36" s="29"/>
      <c r="F36" s="29"/>
      <c r="G36" s="29"/>
      <c r="H36" s="29"/>
      <c r="I36" s="29"/>
      <c r="J36" s="29"/>
      <c r="K36" s="29"/>
      <c r="L36" s="29"/>
      <c r="M36" s="29"/>
    </row>
    <row r="37" spans="1:13" s="21" customFormat="1" ht="15.75">
      <c r="A37" s="50" t="s">
        <v>52</v>
      </c>
      <c r="B37" s="37" t="s">
        <v>53</v>
      </c>
      <c r="C37" s="71">
        <f>C38+C40+C41</f>
        <v>75.461</v>
      </c>
      <c r="D37" s="32"/>
      <c r="E37" s="32"/>
      <c r="F37" s="32"/>
      <c r="G37" s="32"/>
      <c r="H37" s="32"/>
      <c r="I37" s="32"/>
      <c r="J37" s="32"/>
      <c r="K37" s="32"/>
      <c r="L37" s="32"/>
      <c r="M37" s="32">
        <f>SUM(C37,F37)</f>
        <v>75.461</v>
      </c>
    </row>
    <row r="38" spans="1:13" s="21" customFormat="1" ht="15.75">
      <c r="A38" s="51" t="s">
        <v>170</v>
      </c>
      <c r="B38" s="36" t="s">
        <v>171</v>
      </c>
      <c r="C38" s="70">
        <v>11</v>
      </c>
      <c r="D38" s="29"/>
      <c r="E38" s="29"/>
      <c r="F38" s="29"/>
      <c r="G38" s="29"/>
      <c r="H38" s="29"/>
      <c r="I38" s="29"/>
      <c r="J38" s="29"/>
      <c r="K38" s="29"/>
      <c r="L38" s="29"/>
      <c r="M38" s="29">
        <f>SUM(C38,F38)</f>
        <v>11</v>
      </c>
    </row>
    <row r="39" spans="1:13" s="21" customFormat="1" ht="15.75">
      <c r="A39" s="51"/>
      <c r="B39" s="36"/>
      <c r="C39" s="70"/>
      <c r="D39" s="29"/>
      <c r="E39" s="29"/>
      <c r="F39" s="29"/>
      <c r="G39" s="29"/>
      <c r="H39" s="29"/>
      <c r="I39" s="29"/>
      <c r="J39" s="29"/>
      <c r="K39" s="29"/>
      <c r="L39" s="29"/>
      <c r="M39" s="29"/>
    </row>
    <row r="40" spans="1:13" s="21" customFormat="1" ht="47.25">
      <c r="A40" s="54" t="s">
        <v>123</v>
      </c>
      <c r="B40" s="36" t="s">
        <v>178</v>
      </c>
      <c r="C40" s="70">
        <v>0</v>
      </c>
      <c r="D40" s="29"/>
      <c r="E40" s="29"/>
      <c r="F40" s="29"/>
      <c r="G40" s="29"/>
      <c r="H40" s="29"/>
      <c r="I40" s="29"/>
      <c r="J40" s="29"/>
      <c r="K40" s="29"/>
      <c r="L40" s="29"/>
      <c r="M40" s="29">
        <f>SUM(C40,F40)</f>
        <v>0</v>
      </c>
    </row>
    <row r="41" spans="1:13" s="21" customFormat="1" ht="31.5">
      <c r="A41" s="54" t="s">
        <v>20</v>
      </c>
      <c r="B41" s="36" t="s">
        <v>164</v>
      </c>
      <c r="C41" s="70">
        <v>64.461</v>
      </c>
      <c r="D41" s="29"/>
      <c r="E41" s="29"/>
      <c r="F41" s="29"/>
      <c r="G41" s="29"/>
      <c r="H41" s="29"/>
      <c r="I41" s="29"/>
      <c r="J41" s="29"/>
      <c r="K41" s="29"/>
      <c r="L41" s="29"/>
      <c r="M41" s="29">
        <f>SUM(C41,F41)</f>
        <v>64.461</v>
      </c>
    </row>
    <row r="42" spans="1:13" s="21" customFormat="1" ht="31.5">
      <c r="A42" s="52" t="s">
        <v>208</v>
      </c>
      <c r="B42" s="43" t="s">
        <v>209</v>
      </c>
      <c r="C42" s="70">
        <v>1.118</v>
      </c>
      <c r="D42" s="29"/>
      <c r="E42" s="29"/>
      <c r="F42" s="29"/>
      <c r="G42" s="29"/>
      <c r="H42" s="29"/>
      <c r="I42" s="29"/>
      <c r="J42" s="29"/>
      <c r="K42" s="29"/>
      <c r="L42" s="29"/>
      <c r="M42" s="29">
        <f>SUM(C42,F42)</f>
        <v>1.118</v>
      </c>
    </row>
    <row r="43" spans="1:13" s="21" customFormat="1" ht="48" customHeight="1">
      <c r="A43" s="52" t="s">
        <v>201</v>
      </c>
      <c r="B43" s="43" t="s">
        <v>202</v>
      </c>
      <c r="C43" s="70"/>
      <c r="D43" s="29"/>
      <c r="E43" s="29"/>
      <c r="F43" s="29">
        <f>G43+J43</f>
        <v>254.75900000000001</v>
      </c>
      <c r="G43" s="29">
        <v>74.787</v>
      </c>
      <c r="H43" s="29"/>
      <c r="I43" s="29"/>
      <c r="J43" s="29">
        <v>179.972</v>
      </c>
      <c r="K43" s="29"/>
      <c r="L43" s="29"/>
      <c r="M43" s="29">
        <f>SUM(C43,F43)</f>
        <v>254.75900000000001</v>
      </c>
    </row>
    <row r="44" spans="1:13" s="21" customFormat="1" ht="21" customHeight="1">
      <c r="A44" s="53" t="s">
        <v>54</v>
      </c>
      <c r="B44" s="38" t="s">
        <v>55</v>
      </c>
      <c r="C44" s="70">
        <v>23.612</v>
      </c>
      <c r="D44" s="29"/>
      <c r="E44" s="29"/>
      <c r="F44" s="29"/>
      <c r="G44" s="29"/>
      <c r="H44" s="29"/>
      <c r="I44" s="29"/>
      <c r="J44" s="29"/>
      <c r="K44" s="29"/>
      <c r="L44" s="29"/>
      <c r="M44" s="29">
        <f>SUM(C44,F44)</f>
        <v>23.612</v>
      </c>
    </row>
    <row r="45" spans="1:13" s="21" customFormat="1" ht="15.75">
      <c r="A45" s="53"/>
      <c r="B45" s="38" t="s">
        <v>56</v>
      </c>
      <c r="C45" s="71"/>
      <c r="D45" s="29"/>
      <c r="E45" s="29"/>
      <c r="F45" s="29"/>
      <c r="G45" s="29"/>
      <c r="H45" s="29"/>
      <c r="I45" s="29"/>
      <c r="J45" s="29"/>
      <c r="K45" s="29"/>
      <c r="L45" s="29"/>
      <c r="M45" s="29"/>
    </row>
    <row r="46" spans="1:13" s="21" customFormat="1" ht="31.5">
      <c r="A46" s="81" t="s">
        <v>203</v>
      </c>
      <c r="B46" s="80" t="s">
        <v>204</v>
      </c>
      <c r="C46" s="71"/>
      <c r="D46" s="29"/>
      <c r="E46" s="29"/>
      <c r="F46" s="29">
        <f>G46+J46</f>
        <v>40.9</v>
      </c>
      <c r="G46" s="29">
        <v>40.9</v>
      </c>
      <c r="H46" s="29"/>
      <c r="I46" s="29"/>
      <c r="J46" s="29"/>
      <c r="K46" s="29"/>
      <c r="L46" s="29"/>
      <c r="M46" s="29">
        <f>SUM(C46,F46)</f>
        <v>40.9</v>
      </c>
    </row>
    <row r="47" spans="1:13" s="21" customFormat="1" ht="141.75">
      <c r="A47" s="81" t="s">
        <v>210</v>
      </c>
      <c r="B47" s="43" t="s">
        <v>211</v>
      </c>
      <c r="C47" s="70">
        <v>30</v>
      </c>
      <c r="D47" s="29"/>
      <c r="E47" s="29"/>
      <c r="F47" s="29"/>
      <c r="G47" s="29"/>
      <c r="H47" s="29"/>
      <c r="I47" s="29"/>
      <c r="J47" s="29"/>
      <c r="K47" s="29"/>
      <c r="L47" s="29"/>
      <c r="M47" s="29">
        <f>SUM(C47,F47)</f>
        <v>30</v>
      </c>
    </row>
    <row r="48" spans="1:13" s="21" customFormat="1" ht="33" customHeight="1">
      <c r="A48" s="54" t="s">
        <v>25</v>
      </c>
      <c r="B48" s="39" t="s">
        <v>100</v>
      </c>
      <c r="C48" s="70">
        <v>112.4</v>
      </c>
      <c r="D48" s="64"/>
      <c r="E48" s="64"/>
      <c r="F48" s="29">
        <f>G48+J48</f>
        <v>0</v>
      </c>
      <c r="G48" s="29"/>
      <c r="H48" s="29"/>
      <c r="I48" s="29"/>
      <c r="J48" s="29"/>
      <c r="K48" s="29"/>
      <c r="L48" s="29"/>
      <c r="M48" s="29">
        <f>SUM(C48,F48)</f>
        <v>112.4</v>
      </c>
    </row>
    <row r="49" spans="1:13" s="21" customFormat="1" ht="62.25" customHeight="1">
      <c r="A49" s="54" t="s">
        <v>25</v>
      </c>
      <c r="B49" s="39" t="s">
        <v>200</v>
      </c>
      <c r="C49" s="70">
        <v>3.347</v>
      </c>
      <c r="D49" s="64"/>
      <c r="E49" s="64"/>
      <c r="F49" s="29"/>
      <c r="G49" s="29"/>
      <c r="H49" s="29"/>
      <c r="I49" s="29"/>
      <c r="J49" s="29"/>
      <c r="K49" s="29"/>
      <c r="L49" s="29"/>
      <c r="M49" s="29">
        <f>SUM(C49,F49)</f>
        <v>3.347</v>
      </c>
    </row>
    <row r="50" spans="1:13" ht="15.75">
      <c r="A50" s="49"/>
      <c r="B50" s="14" t="s">
        <v>11</v>
      </c>
      <c r="C50" s="71">
        <f>C24+C29+C37+C44+C48+C49+C47+C42+C43+C46+C23</f>
        <v>20127.642000000003</v>
      </c>
      <c r="D50" s="71">
        <f>D24+D29+D37+D44+D48+D49+D47+D42+D43+D46+D23</f>
        <v>10884.782</v>
      </c>
      <c r="E50" s="71">
        <f>E24+E29+E37+E44+E48+E49+E47+E42+E43+E46+E23</f>
        <v>1956.6280000000002</v>
      </c>
      <c r="F50" s="71">
        <f>F24+F29+F37+F44+F48+F42+F43+F46+F30</f>
        <v>1567.0620000000001</v>
      </c>
      <c r="G50" s="71">
        <f>G24+G29+G37+G44+G48+G42+G43+G46+G30</f>
        <v>915.055</v>
      </c>
      <c r="H50" s="71">
        <f aca="true" t="shared" si="2" ref="G50:L50">H24+H29+H37+H44+H48+H42+H43+H46+H30</f>
        <v>114.384</v>
      </c>
      <c r="I50" s="71">
        <f t="shared" si="2"/>
        <v>5.371999999999999</v>
      </c>
      <c r="J50" s="71">
        <f t="shared" si="2"/>
        <v>652.007</v>
      </c>
      <c r="K50" s="71">
        <f t="shared" si="2"/>
        <v>178.4</v>
      </c>
      <c r="L50" s="71">
        <f t="shared" si="2"/>
        <v>178.4</v>
      </c>
      <c r="M50" s="32">
        <f>C50+F50</f>
        <v>21694.704000000005</v>
      </c>
    </row>
    <row r="51" spans="1:13" s="21" customFormat="1" ht="13.5" customHeight="1">
      <c r="A51" s="49"/>
      <c r="B51" s="26"/>
      <c r="C51" s="70"/>
      <c r="D51" s="29"/>
      <c r="E51" s="29"/>
      <c r="F51" s="29"/>
      <c r="G51" s="29"/>
      <c r="H51" s="29"/>
      <c r="I51" s="29"/>
      <c r="J51" s="29"/>
      <c r="K51" s="29"/>
      <c r="L51" s="29"/>
      <c r="M51" s="29"/>
    </row>
    <row r="52" spans="1:13" ht="15.75">
      <c r="A52" s="69" t="s">
        <v>192</v>
      </c>
      <c r="B52" s="22" t="s">
        <v>57</v>
      </c>
      <c r="C52" s="70"/>
      <c r="D52" s="29"/>
      <c r="E52" s="29"/>
      <c r="F52" s="29"/>
      <c r="G52" s="29"/>
      <c r="H52" s="29"/>
      <c r="I52" s="29"/>
      <c r="J52" s="29"/>
      <c r="K52" s="29"/>
      <c r="L52" s="29"/>
      <c r="M52" s="29"/>
    </row>
    <row r="53" spans="1:13" ht="15.75">
      <c r="A53" s="55" t="s">
        <v>58</v>
      </c>
      <c r="B53" s="9" t="s">
        <v>12</v>
      </c>
      <c r="C53" s="71">
        <f aca="true" t="shared" si="3" ref="C53:H53">C54+C55+C56+C57+C58+C59+C60+C61</f>
        <v>45640.261999999995</v>
      </c>
      <c r="D53" s="71">
        <f t="shared" si="3"/>
        <v>27715.953</v>
      </c>
      <c r="E53" s="71">
        <f t="shared" si="3"/>
        <v>5303.836</v>
      </c>
      <c r="F53" s="71">
        <f t="shared" si="3"/>
        <v>1146.065</v>
      </c>
      <c r="G53" s="71">
        <f>G54+G55+G56+G57+G58+G59+G60+G61</f>
        <v>764.077</v>
      </c>
      <c r="H53" s="71">
        <f t="shared" si="3"/>
        <v>7.545</v>
      </c>
      <c r="I53" s="32">
        <f>I54+I55+I56+I57+I58+I60+I61</f>
        <v>4.3149999999999995</v>
      </c>
      <c r="J53" s="32">
        <f>J54+J55+J56+J57+J58+J60+J61</f>
        <v>381.988</v>
      </c>
      <c r="K53" s="32">
        <f>K54+K55+K56+K57+K58+K60+K61</f>
        <v>233.404</v>
      </c>
      <c r="L53" s="32">
        <f>L54+L55+L56+L57+L58+L60+L61</f>
        <v>233.404</v>
      </c>
      <c r="M53" s="32">
        <f aca="true" t="shared" si="4" ref="M53:M62">SUM(C53,F53)</f>
        <v>46786.327</v>
      </c>
    </row>
    <row r="54" spans="1:13" ht="15.75">
      <c r="A54" s="51" t="s">
        <v>59</v>
      </c>
      <c r="B54" s="40" t="s">
        <v>60</v>
      </c>
      <c r="C54" s="70">
        <v>41105.685</v>
      </c>
      <c r="D54" s="29">
        <v>25213.338</v>
      </c>
      <c r="E54" s="29">
        <v>4974.918</v>
      </c>
      <c r="F54" s="29">
        <f>G54+J54</f>
        <v>1007.9830000000001</v>
      </c>
      <c r="G54" s="29">
        <v>667.051</v>
      </c>
      <c r="H54" s="29"/>
      <c r="I54" s="29">
        <v>3.675</v>
      </c>
      <c r="J54" s="70">
        <v>340.932</v>
      </c>
      <c r="K54" s="70">
        <v>233.404</v>
      </c>
      <c r="L54" s="29">
        <v>233.404</v>
      </c>
      <c r="M54" s="29">
        <f t="shared" si="4"/>
        <v>42113.668</v>
      </c>
    </row>
    <row r="55" spans="1:13" ht="31.5">
      <c r="A55" s="54" t="s">
        <v>61</v>
      </c>
      <c r="B55" s="39" t="s">
        <v>175</v>
      </c>
      <c r="C55" s="72">
        <v>1585.69</v>
      </c>
      <c r="D55" s="68">
        <v>1011.272</v>
      </c>
      <c r="E55" s="68">
        <v>119.461</v>
      </c>
      <c r="F55" s="29">
        <f>G55+J55</f>
        <v>112.54599999999999</v>
      </c>
      <c r="G55" s="62">
        <v>71.49</v>
      </c>
      <c r="H55" s="62"/>
      <c r="I55" s="62">
        <v>0.64</v>
      </c>
      <c r="J55" s="62">
        <v>41.056</v>
      </c>
      <c r="K55" s="75"/>
      <c r="L55" s="75"/>
      <c r="M55" s="62">
        <f t="shared" si="4"/>
        <v>1698.236</v>
      </c>
    </row>
    <row r="56" spans="1:13" ht="18" customHeight="1">
      <c r="A56" s="51" t="s">
        <v>62</v>
      </c>
      <c r="B56" s="40" t="s">
        <v>174</v>
      </c>
      <c r="C56" s="70">
        <v>510.308</v>
      </c>
      <c r="D56" s="29">
        <v>339.362</v>
      </c>
      <c r="E56" s="29">
        <v>31.953</v>
      </c>
      <c r="F56" s="62">
        <f>G56+J56</f>
        <v>0.664</v>
      </c>
      <c r="G56" s="29">
        <v>0.664</v>
      </c>
      <c r="H56" s="29"/>
      <c r="I56" s="29"/>
      <c r="J56" s="29"/>
      <c r="K56" s="29"/>
      <c r="L56" s="29"/>
      <c r="M56" s="29">
        <f t="shared" si="4"/>
        <v>510.972</v>
      </c>
    </row>
    <row r="57" spans="1:13" ht="31.5">
      <c r="A57" s="54" t="s">
        <v>63</v>
      </c>
      <c r="B57" s="36" t="s">
        <v>179</v>
      </c>
      <c r="C57" s="72">
        <v>586.2</v>
      </c>
      <c r="D57" s="68">
        <v>384.136</v>
      </c>
      <c r="E57" s="68">
        <v>46.614</v>
      </c>
      <c r="F57" s="29"/>
      <c r="G57" s="29"/>
      <c r="H57" s="29"/>
      <c r="I57" s="29"/>
      <c r="J57" s="29"/>
      <c r="K57" s="29"/>
      <c r="L57" s="29"/>
      <c r="M57" s="29">
        <f t="shared" si="4"/>
        <v>586.2</v>
      </c>
    </row>
    <row r="58" spans="1:13" ht="17.25" customHeight="1">
      <c r="A58" s="51" t="s">
        <v>64</v>
      </c>
      <c r="B58" s="36" t="s">
        <v>173</v>
      </c>
      <c r="C58" s="70">
        <v>407.153</v>
      </c>
      <c r="D58" s="29">
        <v>263.84</v>
      </c>
      <c r="E58" s="29"/>
      <c r="F58" s="29"/>
      <c r="G58" s="29"/>
      <c r="H58" s="29"/>
      <c r="I58" s="29"/>
      <c r="J58" s="29"/>
      <c r="K58" s="29"/>
      <c r="L58" s="29"/>
      <c r="M58" s="29">
        <f t="shared" si="4"/>
        <v>407.153</v>
      </c>
    </row>
    <row r="59" spans="1:13" ht="17.25" customHeight="1">
      <c r="A59" s="51" t="s">
        <v>193</v>
      </c>
      <c r="B59" s="40" t="s">
        <v>194</v>
      </c>
      <c r="C59" s="70">
        <v>822.141</v>
      </c>
      <c r="D59" s="29">
        <v>504.005</v>
      </c>
      <c r="E59" s="29">
        <v>130.89</v>
      </c>
      <c r="F59" s="29">
        <f>G59+J59</f>
        <v>24.872</v>
      </c>
      <c r="G59" s="29">
        <v>24.872</v>
      </c>
      <c r="H59" s="29">
        <v>7.545</v>
      </c>
      <c r="I59" s="29"/>
      <c r="J59" s="29"/>
      <c r="K59" s="29"/>
      <c r="L59" s="29"/>
      <c r="M59" s="29">
        <f t="shared" si="4"/>
        <v>847.0129999999999</v>
      </c>
    </row>
    <row r="60" spans="1:13" ht="15.75">
      <c r="A60" s="51" t="s">
        <v>65</v>
      </c>
      <c r="B60" s="40" t="s">
        <v>66</v>
      </c>
      <c r="C60" s="70">
        <v>593.195</v>
      </c>
      <c r="D60" s="29"/>
      <c r="E60" s="29"/>
      <c r="F60" s="29"/>
      <c r="G60" s="29"/>
      <c r="H60" s="29"/>
      <c r="I60" s="29"/>
      <c r="J60" s="29"/>
      <c r="K60" s="29"/>
      <c r="L60" s="29"/>
      <c r="M60" s="29">
        <f t="shared" si="4"/>
        <v>593.195</v>
      </c>
    </row>
    <row r="61" spans="1:13" ht="31.5">
      <c r="A61" s="54" t="s">
        <v>67</v>
      </c>
      <c r="B61" s="36" t="s">
        <v>136</v>
      </c>
      <c r="C61" s="70">
        <v>29.89</v>
      </c>
      <c r="D61" s="29"/>
      <c r="E61" s="29"/>
      <c r="F61" s="29"/>
      <c r="G61" s="29"/>
      <c r="H61" s="29"/>
      <c r="I61" s="29"/>
      <c r="J61" s="29"/>
      <c r="K61" s="29"/>
      <c r="L61" s="29"/>
      <c r="M61" s="29">
        <f t="shared" si="4"/>
        <v>29.89</v>
      </c>
    </row>
    <row r="62" spans="1:13" ht="32.25" customHeight="1">
      <c r="A62" s="56" t="s">
        <v>19</v>
      </c>
      <c r="B62" s="36" t="s">
        <v>180</v>
      </c>
      <c r="C62" s="72">
        <v>890.472</v>
      </c>
      <c r="D62" s="68">
        <v>557.557</v>
      </c>
      <c r="E62" s="68">
        <v>100.662</v>
      </c>
      <c r="F62" s="62">
        <f>G62+J62</f>
        <v>7.099</v>
      </c>
      <c r="G62" s="29">
        <v>7.099</v>
      </c>
      <c r="H62" s="29"/>
      <c r="I62" s="29">
        <v>0.049</v>
      </c>
      <c r="J62"/>
      <c r="K62" s="29"/>
      <c r="L62" s="29"/>
      <c r="M62" s="29">
        <f t="shared" si="4"/>
        <v>897.571</v>
      </c>
    </row>
    <row r="63" spans="1:13" ht="32.25" customHeight="1">
      <c r="A63" s="56" t="s">
        <v>54</v>
      </c>
      <c r="B63" s="38" t="s">
        <v>212</v>
      </c>
      <c r="C63" s="72">
        <v>10</v>
      </c>
      <c r="D63" s="68"/>
      <c r="E63" s="68"/>
      <c r="F63" s="62"/>
      <c r="G63" s="29"/>
      <c r="H63" s="29"/>
      <c r="I63" s="29"/>
      <c r="J63"/>
      <c r="K63" s="29"/>
      <c r="L63" s="29"/>
      <c r="M63" s="29"/>
    </row>
    <row r="64" spans="1:13" ht="21" customHeight="1">
      <c r="A64" s="47"/>
      <c r="B64" s="9" t="s">
        <v>11</v>
      </c>
      <c r="C64" s="71">
        <f>C53+C62+C63</f>
        <v>46540.734</v>
      </c>
      <c r="D64" s="32">
        <f>D53+D62</f>
        <v>28273.510000000002</v>
      </c>
      <c r="E64" s="32">
        <f>E53+E62</f>
        <v>5404.4980000000005</v>
      </c>
      <c r="F64" s="32">
        <f>G64+J64</f>
        <v>1153.164</v>
      </c>
      <c r="G64" s="32">
        <f>G53+G62</f>
        <v>771.176</v>
      </c>
      <c r="H64" s="32">
        <f>H53+H62</f>
        <v>7.545</v>
      </c>
      <c r="I64" s="76">
        <f>I54+I55+I62</f>
        <v>4.364</v>
      </c>
      <c r="J64" s="32">
        <f>J53+J62</f>
        <v>381.988</v>
      </c>
      <c r="K64" s="32">
        <f>K53+K62</f>
        <v>233.404</v>
      </c>
      <c r="L64" s="32">
        <f>L53+L62</f>
        <v>233.404</v>
      </c>
      <c r="M64" s="32">
        <f>SUM(C64,F64)</f>
        <v>47693.897999999994</v>
      </c>
    </row>
    <row r="65" spans="1:13" ht="35.25" customHeight="1">
      <c r="A65" s="69" t="s">
        <v>195</v>
      </c>
      <c r="B65" s="18" t="s">
        <v>68</v>
      </c>
      <c r="C65" s="70"/>
      <c r="D65" s="29"/>
      <c r="E65" s="29"/>
      <c r="F65" s="29"/>
      <c r="G65" s="29"/>
      <c r="H65" s="29"/>
      <c r="I65" s="29"/>
      <c r="J65" s="29"/>
      <c r="K65" s="29"/>
      <c r="L65" s="29"/>
      <c r="M65" s="29"/>
    </row>
    <row r="66" spans="1:13" ht="15.75">
      <c r="A66" s="55" t="s">
        <v>9</v>
      </c>
      <c r="B66" s="9" t="s">
        <v>10</v>
      </c>
      <c r="C66" s="71">
        <f aca="true" t="shared" si="5" ref="C66:M66">SUM(C67:C105)</f>
        <v>48267.437999999995</v>
      </c>
      <c r="D66" s="71">
        <f t="shared" si="5"/>
        <v>1943.933</v>
      </c>
      <c r="E66" s="71">
        <f t="shared" si="5"/>
        <v>128.74</v>
      </c>
      <c r="F66" s="71">
        <f t="shared" si="5"/>
        <v>267.06600000000003</v>
      </c>
      <c r="G66" s="71">
        <f>SUM(G67:G105)</f>
        <v>241.18000000000004</v>
      </c>
      <c r="H66" s="71">
        <f t="shared" si="5"/>
        <v>12.286</v>
      </c>
      <c r="I66" s="71">
        <f t="shared" si="5"/>
        <v>0</v>
      </c>
      <c r="J66" s="71">
        <f t="shared" si="5"/>
        <v>25.886</v>
      </c>
      <c r="K66" s="71">
        <f t="shared" si="5"/>
        <v>15.896</v>
      </c>
      <c r="L66" s="71">
        <f t="shared" si="5"/>
        <v>15.896</v>
      </c>
      <c r="M66" s="71">
        <f t="shared" si="5"/>
        <v>48534.504</v>
      </c>
    </row>
    <row r="67" spans="1:13" ht="213.75" customHeight="1">
      <c r="A67" s="48" t="s">
        <v>69</v>
      </c>
      <c r="B67" s="19" t="s">
        <v>117</v>
      </c>
      <c r="C67" s="70">
        <v>1853.547</v>
      </c>
      <c r="D67" s="29"/>
      <c r="E67" s="29"/>
      <c r="F67" s="8"/>
      <c r="G67" s="29"/>
      <c r="H67" s="29"/>
      <c r="I67" s="29"/>
      <c r="J67" s="29"/>
      <c r="K67" s="29"/>
      <c r="L67" s="29"/>
      <c r="M67" s="29">
        <f>SUM(C67,F67)</f>
        <v>1853.547</v>
      </c>
    </row>
    <row r="68" spans="1:13" ht="184.5" customHeight="1">
      <c r="A68" s="48" t="s">
        <v>70</v>
      </c>
      <c r="B68" s="19" t="s">
        <v>102</v>
      </c>
      <c r="C68" s="29">
        <v>157.621</v>
      </c>
      <c r="D68" s="29"/>
      <c r="E68" s="29"/>
      <c r="F68" s="8"/>
      <c r="G68" s="29"/>
      <c r="H68" s="29"/>
      <c r="I68" s="29"/>
      <c r="J68" s="29"/>
      <c r="K68" s="29"/>
      <c r="L68" s="29"/>
      <c r="M68" s="59">
        <f>SUM(C68,F68)</f>
        <v>157.621</v>
      </c>
    </row>
    <row r="69" spans="1:13" ht="213.75" customHeight="1">
      <c r="A69" s="48" t="s">
        <v>71</v>
      </c>
      <c r="B69" s="19" t="s">
        <v>103</v>
      </c>
      <c r="C69" s="29">
        <v>47.073</v>
      </c>
      <c r="D69" s="29"/>
      <c r="E69" s="29"/>
      <c r="F69" s="62">
        <f>G69+J69</f>
        <v>1.396</v>
      </c>
      <c r="G69" s="29"/>
      <c r="H69" s="29"/>
      <c r="I69" s="29"/>
      <c r="J69" s="29">
        <v>1.396</v>
      </c>
      <c r="K69" s="29">
        <v>1.396</v>
      </c>
      <c r="L69" s="29">
        <v>1.396</v>
      </c>
      <c r="M69" s="29">
        <f>SUM(C69,F69)</f>
        <v>48.469</v>
      </c>
    </row>
    <row r="70" spans="1:13" ht="316.5" customHeight="1">
      <c r="A70" s="48" t="s">
        <v>72</v>
      </c>
      <c r="B70" s="19" t="s">
        <v>143</v>
      </c>
      <c r="C70" s="29">
        <v>107.51</v>
      </c>
      <c r="D70" s="29"/>
      <c r="E70" s="29"/>
      <c r="F70" s="23"/>
      <c r="G70" s="29"/>
      <c r="H70" s="29"/>
      <c r="I70" s="29"/>
      <c r="J70" s="29"/>
      <c r="K70" s="29"/>
      <c r="L70" s="29"/>
      <c r="M70" s="29">
        <f>F70+C70</f>
        <v>107.51</v>
      </c>
    </row>
    <row r="71" spans="1:13" ht="278.25" customHeight="1">
      <c r="A71" s="48"/>
      <c r="B71" s="46" t="s">
        <v>144</v>
      </c>
      <c r="C71" s="29"/>
      <c r="D71" s="29"/>
      <c r="E71" s="29"/>
      <c r="F71" s="8"/>
      <c r="G71" s="29"/>
      <c r="H71" s="29"/>
      <c r="I71" s="29"/>
      <c r="J71" s="29"/>
      <c r="K71" s="29"/>
      <c r="L71" s="29"/>
      <c r="M71" s="29"/>
    </row>
    <row r="72" spans="1:13" ht="320.25" customHeight="1">
      <c r="A72" s="48" t="s">
        <v>73</v>
      </c>
      <c r="B72" s="33" t="s">
        <v>184</v>
      </c>
      <c r="C72" s="29">
        <v>1.9</v>
      </c>
      <c r="D72" s="29"/>
      <c r="E72" s="29"/>
      <c r="F72" s="8"/>
      <c r="G72" s="29"/>
      <c r="H72" s="29"/>
      <c r="I72" s="29"/>
      <c r="J72" s="29"/>
      <c r="K72" s="29"/>
      <c r="L72" s="29"/>
      <c r="M72" s="29">
        <f>SUM(C72,F72)</f>
        <v>1.9</v>
      </c>
    </row>
    <row r="73" spans="1:13" ht="87" customHeight="1">
      <c r="A73" s="48"/>
      <c r="B73" s="33" t="s">
        <v>185</v>
      </c>
      <c r="C73" s="29"/>
      <c r="D73" s="29"/>
      <c r="E73" s="29"/>
      <c r="F73" s="8"/>
      <c r="G73" s="29"/>
      <c r="H73" s="29"/>
      <c r="I73" s="29"/>
      <c r="J73" s="29"/>
      <c r="K73" s="29"/>
      <c r="L73" s="29"/>
      <c r="M73" s="29"/>
    </row>
    <row r="74" spans="1:13" ht="102" customHeight="1">
      <c r="A74" s="48" t="s">
        <v>74</v>
      </c>
      <c r="B74" s="19" t="s">
        <v>119</v>
      </c>
      <c r="C74" s="29">
        <v>41.44</v>
      </c>
      <c r="D74" s="29"/>
      <c r="E74" s="29"/>
      <c r="F74" s="8"/>
      <c r="G74" s="29"/>
      <c r="H74" s="29"/>
      <c r="I74" s="29"/>
      <c r="J74" s="29"/>
      <c r="K74" s="29"/>
      <c r="L74" s="29"/>
      <c r="M74" s="29">
        <f aca="true" t="shared" si="6" ref="M74:M108">SUM(C74,F74)</f>
        <v>41.44</v>
      </c>
    </row>
    <row r="75" spans="1:13" ht="97.5" customHeight="1">
      <c r="A75" s="48" t="s">
        <v>75</v>
      </c>
      <c r="B75" s="19" t="s">
        <v>120</v>
      </c>
      <c r="C75" s="29">
        <v>2.375</v>
      </c>
      <c r="D75" s="29"/>
      <c r="E75" s="29"/>
      <c r="F75" s="8"/>
      <c r="G75" s="29"/>
      <c r="H75" s="29"/>
      <c r="I75" s="29"/>
      <c r="J75" s="29"/>
      <c r="K75" s="29"/>
      <c r="L75" s="29"/>
      <c r="M75" s="29">
        <f t="shared" si="6"/>
        <v>2.375</v>
      </c>
    </row>
    <row r="76" spans="1:13" ht="80.25" customHeight="1">
      <c r="A76" s="48" t="s">
        <v>76</v>
      </c>
      <c r="B76" s="19" t="s">
        <v>121</v>
      </c>
      <c r="C76" s="29">
        <v>1.108</v>
      </c>
      <c r="D76" s="29"/>
      <c r="E76" s="29"/>
      <c r="F76" s="8"/>
      <c r="G76" s="29"/>
      <c r="H76" s="29"/>
      <c r="I76" s="29"/>
      <c r="J76" s="29"/>
      <c r="K76" s="29"/>
      <c r="L76" s="29"/>
      <c r="M76" s="29">
        <f t="shared" si="6"/>
        <v>1.108</v>
      </c>
    </row>
    <row r="77" spans="1:13" ht="180" customHeight="1">
      <c r="A77" s="48" t="s">
        <v>77</v>
      </c>
      <c r="B77" s="19" t="s">
        <v>131</v>
      </c>
      <c r="C77" s="29">
        <v>266.292</v>
      </c>
      <c r="D77" s="29"/>
      <c r="E77" s="29"/>
      <c r="F77" s="8"/>
      <c r="G77" s="29"/>
      <c r="H77" s="29"/>
      <c r="I77" s="29"/>
      <c r="J77" s="29"/>
      <c r="K77" s="29"/>
      <c r="L77" s="29"/>
      <c r="M77" s="29">
        <f t="shared" si="6"/>
        <v>266.292</v>
      </c>
    </row>
    <row r="78" spans="1:13" ht="179.25" customHeight="1">
      <c r="A78" s="48" t="s">
        <v>78</v>
      </c>
      <c r="B78" s="19" t="s">
        <v>132</v>
      </c>
      <c r="C78" s="29">
        <v>56.483</v>
      </c>
      <c r="D78" s="29"/>
      <c r="E78" s="29"/>
      <c r="F78" s="8"/>
      <c r="G78" s="29"/>
      <c r="H78" s="29"/>
      <c r="I78" s="29"/>
      <c r="J78" s="29"/>
      <c r="K78" s="29"/>
      <c r="L78" s="29"/>
      <c r="M78" s="59">
        <f t="shared" si="6"/>
        <v>56.483</v>
      </c>
    </row>
    <row r="79" spans="1:13" ht="48" customHeight="1">
      <c r="A79" s="48" t="s">
        <v>79</v>
      </c>
      <c r="B79" s="19" t="s">
        <v>104</v>
      </c>
      <c r="C79" s="29">
        <v>54.4</v>
      </c>
      <c r="D79" s="29"/>
      <c r="E79" s="29"/>
      <c r="F79" s="8"/>
      <c r="G79" s="29"/>
      <c r="H79" s="29"/>
      <c r="I79" s="29"/>
      <c r="J79" s="29"/>
      <c r="K79" s="29"/>
      <c r="L79" s="29"/>
      <c r="M79" s="29">
        <f t="shared" si="6"/>
        <v>54.4</v>
      </c>
    </row>
    <row r="80" spans="1:13" ht="33" customHeight="1">
      <c r="A80" s="48" t="s">
        <v>80</v>
      </c>
      <c r="B80" s="19" t="s">
        <v>105</v>
      </c>
      <c r="C80" s="29">
        <v>106.657</v>
      </c>
      <c r="D80" s="29"/>
      <c r="E80" s="29"/>
      <c r="F80" s="29"/>
      <c r="G80" s="29"/>
      <c r="H80" s="29"/>
      <c r="I80" s="29"/>
      <c r="J80" s="29"/>
      <c r="K80" s="29"/>
      <c r="L80" s="29"/>
      <c r="M80" s="29">
        <f t="shared" si="6"/>
        <v>106.657</v>
      </c>
    </row>
    <row r="81" spans="1:13" ht="33" customHeight="1">
      <c r="A81" s="48" t="s">
        <v>146</v>
      </c>
      <c r="B81" s="19" t="s">
        <v>139</v>
      </c>
      <c r="C81" s="29">
        <v>377.321</v>
      </c>
      <c r="D81" s="29"/>
      <c r="E81" s="29"/>
      <c r="F81" s="29"/>
      <c r="G81" s="29"/>
      <c r="H81" s="29"/>
      <c r="I81" s="29"/>
      <c r="J81" s="29"/>
      <c r="K81" s="29"/>
      <c r="L81" s="29"/>
      <c r="M81" s="29">
        <f t="shared" si="6"/>
        <v>377.321</v>
      </c>
    </row>
    <row r="82" spans="1:13" ht="48" customHeight="1">
      <c r="A82" s="48" t="s">
        <v>147</v>
      </c>
      <c r="B82" s="19" t="s">
        <v>153</v>
      </c>
      <c r="C82" s="29">
        <v>92.827</v>
      </c>
      <c r="D82" s="29"/>
      <c r="E82" s="29"/>
      <c r="F82" s="29"/>
      <c r="G82" s="29"/>
      <c r="H82" s="29"/>
      <c r="I82" s="29"/>
      <c r="J82" s="29"/>
      <c r="K82" s="29"/>
      <c r="L82" s="29"/>
      <c r="M82" s="29">
        <f t="shared" si="6"/>
        <v>92.827</v>
      </c>
    </row>
    <row r="83" spans="1:13" ht="34.5" customHeight="1">
      <c r="A83" s="48" t="s">
        <v>81</v>
      </c>
      <c r="B83" s="19" t="s">
        <v>106</v>
      </c>
      <c r="C83" s="29">
        <v>420.217</v>
      </c>
      <c r="D83" s="29"/>
      <c r="E83" s="29"/>
      <c r="F83" s="29"/>
      <c r="G83" s="29"/>
      <c r="H83" s="29"/>
      <c r="I83" s="29"/>
      <c r="J83" s="29"/>
      <c r="K83" s="29"/>
      <c r="L83" s="29"/>
      <c r="M83" s="29">
        <f t="shared" si="6"/>
        <v>420.217</v>
      </c>
    </row>
    <row r="84" spans="1:13" ht="30.75" customHeight="1">
      <c r="A84" s="48" t="s">
        <v>82</v>
      </c>
      <c r="B84" s="19" t="s">
        <v>107</v>
      </c>
      <c r="C84" s="29">
        <v>7286.867</v>
      </c>
      <c r="D84" s="29"/>
      <c r="E84" s="29"/>
      <c r="F84" s="29"/>
      <c r="G84" s="29"/>
      <c r="H84" s="29"/>
      <c r="I84" s="29"/>
      <c r="J84" s="29"/>
      <c r="K84" s="29"/>
      <c r="L84" s="29"/>
      <c r="M84" s="29">
        <f t="shared" si="6"/>
        <v>7286.867</v>
      </c>
    </row>
    <row r="85" spans="1:13" ht="32.25" customHeight="1">
      <c r="A85" s="48" t="s">
        <v>83</v>
      </c>
      <c r="B85" s="19" t="s">
        <v>154</v>
      </c>
      <c r="C85" s="29">
        <v>15171.899</v>
      </c>
      <c r="D85" s="29"/>
      <c r="E85" s="29"/>
      <c r="F85" s="29"/>
      <c r="G85" s="29"/>
      <c r="H85" s="29"/>
      <c r="I85" s="29"/>
      <c r="J85" s="29"/>
      <c r="K85" s="29"/>
      <c r="L85" s="29"/>
      <c r="M85" s="29">
        <f t="shared" si="6"/>
        <v>15171.899</v>
      </c>
    </row>
    <row r="86" spans="1:13" ht="33" customHeight="1">
      <c r="A86" s="48" t="s">
        <v>84</v>
      </c>
      <c r="B86" s="33" t="s">
        <v>133</v>
      </c>
      <c r="C86" s="29">
        <v>2382.966</v>
      </c>
      <c r="D86" s="29"/>
      <c r="E86" s="29"/>
      <c r="F86" s="29"/>
      <c r="G86" s="29"/>
      <c r="H86" s="29"/>
      <c r="I86" s="29"/>
      <c r="J86" s="29"/>
      <c r="K86" s="29"/>
      <c r="L86" s="29"/>
      <c r="M86" s="29">
        <f t="shared" si="6"/>
        <v>2382.966</v>
      </c>
    </row>
    <row r="87" spans="1:13" ht="30.75" customHeight="1">
      <c r="A87" s="48" t="s">
        <v>85</v>
      </c>
      <c r="B87" s="19" t="s">
        <v>108</v>
      </c>
      <c r="C87" s="29">
        <v>5422.758</v>
      </c>
      <c r="D87" s="29"/>
      <c r="E87" s="29"/>
      <c r="F87" s="29"/>
      <c r="G87" s="29"/>
      <c r="H87" s="29"/>
      <c r="I87" s="29"/>
      <c r="J87" s="29"/>
      <c r="K87" s="29"/>
      <c r="L87" s="29"/>
      <c r="M87" s="29">
        <f t="shared" si="6"/>
        <v>5422.758</v>
      </c>
    </row>
    <row r="88" spans="1:13" ht="30" customHeight="1">
      <c r="A88" s="48" t="s">
        <v>86</v>
      </c>
      <c r="B88" s="19" t="s">
        <v>109</v>
      </c>
      <c r="C88" s="29">
        <v>638.472</v>
      </c>
      <c r="D88" s="29"/>
      <c r="E88" s="29"/>
      <c r="F88" s="29"/>
      <c r="G88" s="29"/>
      <c r="H88" s="29"/>
      <c r="I88" s="29"/>
      <c r="J88" s="29"/>
      <c r="K88" s="29"/>
      <c r="L88" s="29"/>
      <c r="M88" s="29">
        <f t="shared" si="6"/>
        <v>638.472</v>
      </c>
    </row>
    <row r="89" spans="1:13" ht="30" customHeight="1">
      <c r="A89" s="48" t="s">
        <v>137</v>
      </c>
      <c r="B89" s="19" t="s">
        <v>138</v>
      </c>
      <c r="C89" s="29">
        <v>30.014</v>
      </c>
      <c r="D89" s="29"/>
      <c r="E89" s="29"/>
      <c r="F89" s="29"/>
      <c r="G89" s="29"/>
      <c r="H89" s="29"/>
      <c r="I89" s="29"/>
      <c r="J89" s="29"/>
      <c r="K89" s="29"/>
      <c r="L89" s="29"/>
      <c r="M89" s="29">
        <f t="shared" si="6"/>
        <v>30.014</v>
      </c>
    </row>
    <row r="90" spans="1:13" ht="30.75" customHeight="1">
      <c r="A90" s="48" t="s">
        <v>87</v>
      </c>
      <c r="B90" s="19" t="s">
        <v>110</v>
      </c>
      <c r="C90" s="29">
        <v>4275.536</v>
      </c>
      <c r="D90" s="29"/>
      <c r="E90" s="29"/>
      <c r="F90" s="29"/>
      <c r="G90" s="29"/>
      <c r="H90" s="29"/>
      <c r="I90" s="29"/>
      <c r="J90" s="29"/>
      <c r="K90" s="29"/>
      <c r="L90" s="29"/>
      <c r="M90" s="29">
        <f t="shared" si="6"/>
        <v>4275.536</v>
      </c>
    </row>
    <row r="91" spans="1:13" ht="47.25" customHeight="1">
      <c r="A91" s="48" t="s">
        <v>88</v>
      </c>
      <c r="B91" s="19" t="s">
        <v>140</v>
      </c>
      <c r="C91" s="29">
        <v>466.397</v>
      </c>
      <c r="D91" s="29"/>
      <c r="E91" s="29"/>
      <c r="F91" s="8"/>
      <c r="G91" s="29"/>
      <c r="H91" s="29"/>
      <c r="I91" s="29"/>
      <c r="J91" s="29"/>
      <c r="K91" s="29"/>
      <c r="L91" s="29"/>
      <c r="M91" s="29">
        <f t="shared" si="6"/>
        <v>466.397</v>
      </c>
    </row>
    <row r="92" spans="1:13" ht="64.5" customHeight="1">
      <c r="A92" s="48" t="s">
        <v>130</v>
      </c>
      <c r="B92" s="19" t="s">
        <v>141</v>
      </c>
      <c r="C92" s="29">
        <v>311.652</v>
      </c>
      <c r="D92" s="29"/>
      <c r="E92" s="29"/>
      <c r="F92" s="29"/>
      <c r="G92" s="29"/>
      <c r="H92" s="29"/>
      <c r="I92" s="29"/>
      <c r="J92" s="29"/>
      <c r="K92" s="29"/>
      <c r="L92" s="29"/>
      <c r="M92" s="29">
        <f t="shared" si="6"/>
        <v>311.652</v>
      </c>
    </row>
    <row r="93" spans="1:13" ht="21" customHeight="1">
      <c r="A93" s="48" t="s">
        <v>89</v>
      </c>
      <c r="B93" s="19" t="s">
        <v>90</v>
      </c>
      <c r="C93" s="29">
        <v>58.807</v>
      </c>
      <c r="D93" s="29"/>
      <c r="E93" s="29"/>
      <c r="F93" s="29">
        <f>G93+J93</f>
        <v>15.592</v>
      </c>
      <c r="G93" s="70">
        <v>15.592</v>
      </c>
      <c r="H93" s="29"/>
      <c r="I93" s="29"/>
      <c r="J93" s="29"/>
      <c r="K93" s="29"/>
      <c r="L93" s="29"/>
      <c r="M93" s="29">
        <f>SUM(C93,F93)</f>
        <v>74.399</v>
      </c>
    </row>
    <row r="94" spans="1:13" ht="21" customHeight="1">
      <c r="A94" s="48" t="s">
        <v>134</v>
      </c>
      <c r="B94" s="39" t="s">
        <v>135</v>
      </c>
      <c r="C94" s="29">
        <v>56.7</v>
      </c>
      <c r="D94" s="29"/>
      <c r="E94" s="29"/>
      <c r="F94" s="29"/>
      <c r="G94" s="29"/>
      <c r="H94" s="29"/>
      <c r="I94" s="29"/>
      <c r="J94" s="29"/>
      <c r="K94" s="29"/>
      <c r="L94" s="29"/>
      <c r="M94" s="29">
        <f t="shared" si="6"/>
        <v>56.7</v>
      </c>
    </row>
    <row r="95" spans="1:13" ht="30.75" customHeight="1">
      <c r="A95" s="48" t="s">
        <v>91</v>
      </c>
      <c r="B95" s="10" t="s">
        <v>145</v>
      </c>
      <c r="C95" s="29">
        <v>7.143</v>
      </c>
      <c r="D95" s="29"/>
      <c r="E95" s="29"/>
      <c r="F95" s="29"/>
      <c r="G95" s="29"/>
      <c r="H95" s="29"/>
      <c r="I95" s="29"/>
      <c r="J95" s="29"/>
      <c r="K95" s="29"/>
      <c r="L95" s="29"/>
      <c r="M95" s="29">
        <f t="shared" si="6"/>
        <v>7.143</v>
      </c>
    </row>
    <row r="96" spans="1:13" ht="49.5" customHeight="1">
      <c r="A96" s="48" t="s">
        <v>92</v>
      </c>
      <c r="B96" s="19" t="s">
        <v>111</v>
      </c>
      <c r="C96" s="29">
        <v>150.705</v>
      </c>
      <c r="D96" s="29"/>
      <c r="E96" s="29"/>
      <c r="F96" s="29"/>
      <c r="G96" s="29"/>
      <c r="H96" s="29"/>
      <c r="I96" s="29"/>
      <c r="J96" s="29"/>
      <c r="K96" s="29"/>
      <c r="L96" s="29"/>
      <c r="M96" s="29">
        <f t="shared" si="6"/>
        <v>150.705</v>
      </c>
    </row>
    <row r="97" spans="1:13" ht="38.25" customHeight="1">
      <c r="A97" s="48" t="s">
        <v>93</v>
      </c>
      <c r="B97" s="19" t="s">
        <v>181</v>
      </c>
      <c r="C97" s="29">
        <v>2694.232</v>
      </c>
      <c r="D97" s="70">
        <v>1794.799</v>
      </c>
      <c r="E97" s="70">
        <v>111.14</v>
      </c>
      <c r="F97" s="29">
        <f>G97+J97</f>
        <v>240.86700000000002</v>
      </c>
      <c r="G97" s="29">
        <v>225.377</v>
      </c>
      <c r="H97" s="29">
        <v>12.286</v>
      </c>
      <c r="I97" s="29"/>
      <c r="J97" s="29">
        <v>15.49</v>
      </c>
      <c r="K97" s="29">
        <v>5.5</v>
      </c>
      <c r="L97" s="29">
        <v>5.5</v>
      </c>
      <c r="M97" s="29">
        <f t="shared" si="6"/>
        <v>2935.099</v>
      </c>
    </row>
    <row r="98" spans="1:13" ht="69" customHeight="1">
      <c r="A98" s="48" t="s">
        <v>168</v>
      </c>
      <c r="B98" s="19" t="s">
        <v>169</v>
      </c>
      <c r="C98" s="29">
        <v>150.817</v>
      </c>
      <c r="D98" s="29"/>
      <c r="E98" s="29"/>
      <c r="F98" s="29"/>
      <c r="G98" s="29"/>
      <c r="H98" s="29"/>
      <c r="I98" s="29"/>
      <c r="J98" s="29"/>
      <c r="K98" s="29"/>
      <c r="L98" s="29"/>
      <c r="M98" s="29">
        <f t="shared" si="6"/>
        <v>150.817</v>
      </c>
    </row>
    <row r="99" spans="1:13" ht="36" customHeight="1">
      <c r="A99" s="48" t="s">
        <v>188</v>
      </c>
      <c r="B99" s="19" t="s">
        <v>189</v>
      </c>
      <c r="C99" s="29">
        <v>272.772</v>
      </c>
      <c r="D99" s="29">
        <v>149.134</v>
      </c>
      <c r="E99" s="29">
        <v>17.6</v>
      </c>
      <c r="F99" s="29">
        <f>G99+J99</f>
        <v>9.211</v>
      </c>
      <c r="G99" s="29">
        <v>0.211</v>
      </c>
      <c r="H99" s="29"/>
      <c r="I99" s="29"/>
      <c r="J99" s="29">
        <v>9</v>
      </c>
      <c r="K99" s="29">
        <v>9</v>
      </c>
      <c r="L99" s="29">
        <v>9</v>
      </c>
      <c r="M99" s="29">
        <f t="shared" si="6"/>
        <v>281.983</v>
      </c>
    </row>
    <row r="100" spans="1:13" ht="80.25" customHeight="1">
      <c r="A100" s="48" t="s">
        <v>165</v>
      </c>
      <c r="B100" s="19" t="s">
        <v>186</v>
      </c>
      <c r="C100" s="29">
        <v>1.536</v>
      </c>
      <c r="D100" s="29"/>
      <c r="E100" s="29"/>
      <c r="F100" s="29"/>
      <c r="G100" s="29"/>
      <c r="H100" s="29"/>
      <c r="I100" s="29"/>
      <c r="J100" s="29"/>
      <c r="K100" s="29"/>
      <c r="L100" s="29"/>
      <c r="M100" s="29">
        <f t="shared" si="6"/>
        <v>1.536</v>
      </c>
    </row>
    <row r="101" spans="1:13" ht="30" customHeight="1">
      <c r="A101" s="48" t="s">
        <v>101</v>
      </c>
      <c r="B101" s="19" t="s">
        <v>167</v>
      </c>
      <c r="C101" s="29">
        <v>36.737</v>
      </c>
      <c r="D101" s="29"/>
      <c r="E101" s="29"/>
      <c r="F101" s="29"/>
      <c r="G101" s="29"/>
      <c r="H101" s="29"/>
      <c r="I101" s="29"/>
      <c r="J101" s="29"/>
      <c r="K101" s="29"/>
      <c r="L101" s="29"/>
      <c r="M101" s="59">
        <f t="shared" si="6"/>
        <v>36.737</v>
      </c>
    </row>
    <row r="102" spans="1:13" ht="49.5" customHeight="1">
      <c r="A102" s="48" t="s">
        <v>94</v>
      </c>
      <c r="B102" s="19" t="s">
        <v>112</v>
      </c>
      <c r="C102" s="29">
        <v>5256.588</v>
      </c>
      <c r="D102" s="29"/>
      <c r="E102" s="29"/>
      <c r="F102" s="29"/>
      <c r="G102" s="29"/>
      <c r="H102" s="29"/>
      <c r="I102" s="29"/>
      <c r="J102" s="29"/>
      <c r="K102" s="29"/>
      <c r="L102" s="29"/>
      <c r="M102" s="29">
        <f t="shared" si="6"/>
        <v>5256.588</v>
      </c>
    </row>
    <row r="103" spans="1:13" ht="50.25" customHeight="1" hidden="1">
      <c r="A103" s="48"/>
      <c r="B103" s="19"/>
      <c r="C103" s="29"/>
      <c r="D103" s="29"/>
      <c r="E103" s="29"/>
      <c r="F103" s="29"/>
      <c r="G103" s="29"/>
      <c r="H103" s="29"/>
      <c r="I103" s="29"/>
      <c r="J103" s="29"/>
      <c r="K103" s="29"/>
      <c r="L103" s="29"/>
      <c r="M103" s="29">
        <f t="shared" si="6"/>
        <v>0</v>
      </c>
    </row>
    <row r="104" spans="1:13" ht="68.25" customHeight="1">
      <c r="A104" s="48" t="s">
        <v>126</v>
      </c>
      <c r="B104" s="33" t="s">
        <v>127</v>
      </c>
      <c r="C104" s="29">
        <v>7.733</v>
      </c>
      <c r="D104" s="29"/>
      <c r="E104" s="29"/>
      <c r="F104" s="29"/>
      <c r="G104" s="29"/>
      <c r="H104" s="29"/>
      <c r="I104" s="29"/>
      <c r="J104" s="29"/>
      <c r="K104" s="29"/>
      <c r="L104" s="29"/>
      <c r="M104" s="29">
        <f t="shared" si="6"/>
        <v>7.733</v>
      </c>
    </row>
    <row r="105" spans="1:13" ht="33" customHeight="1">
      <c r="A105" s="48" t="s">
        <v>95</v>
      </c>
      <c r="B105" s="19" t="s">
        <v>113</v>
      </c>
      <c r="C105" s="29">
        <v>0.336</v>
      </c>
      <c r="D105" s="29"/>
      <c r="E105" s="29"/>
      <c r="F105" s="29"/>
      <c r="G105" s="29"/>
      <c r="H105" s="29"/>
      <c r="I105" s="29"/>
      <c r="J105" s="29"/>
      <c r="K105" s="29"/>
      <c r="L105" s="29"/>
      <c r="M105" s="29">
        <f t="shared" si="6"/>
        <v>0.336</v>
      </c>
    </row>
    <row r="106" spans="1:13" ht="48.75" customHeight="1">
      <c r="A106" s="48" t="s">
        <v>96</v>
      </c>
      <c r="B106" s="19" t="s">
        <v>114</v>
      </c>
      <c r="C106" s="29">
        <v>45.548</v>
      </c>
      <c r="D106" s="29"/>
      <c r="E106" s="29"/>
      <c r="F106" s="29"/>
      <c r="G106" s="29"/>
      <c r="H106" s="29"/>
      <c r="I106" s="29"/>
      <c r="J106" s="29"/>
      <c r="K106" s="29"/>
      <c r="L106" s="29"/>
      <c r="M106" s="29">
        <f t="shared" si="6"/>
        <v>45.548</v>
      </c>
    </row>
    <row r="107" spans="1:13" ht="51" customHeight="1">
      <c r="A107" s="48" t="s">
        <v>97</v>
      </c>
      <c r="B107" s="19" t="s">
        <v>115</v>
      </c>
      <c r="C107" s="29">
        <v>98.187</v>
      </c>
      <c r="D107" s="29"/>
      <c r="E107" s="29"/>
      <c r="F107" s="29"/>
      <c r="G107" s="29"/>
      <c r="H107" s="29"/>
      <c r="I107" s="29"/>
      <c r="J107" s="29"/>
      <c r="K107" s="29"/>
      <c r="L107" s="29"/>
      <c r="M107" s="29">
        <f t="shared" si="6"/>
        <v>98.187</v>
      </c>
    </row>
    <row r="108" spans="1:13" ht="30.75" customHeight="1">
      <c r="A108" s="48" t="s">
        <v>98</v>
      </c>
      <c r="B108" s="19" t="s">
        <v>116</v>
      </c>
      <c r="C108" s="29">
        <v>225.939</v>
      </c>
      <c r="D108" s="29"/>
      <c r="E108" s="29"/>
      <c r="F108" s="29"/>
      <c r="G108" s="29"/>
      <c r="H108" s="29"/>
      <c r="I108" s="29"/>
      <c r="J108" s="29"/>
      <c r="K108" s="29"/>
      <c r="L108" s="29"/>
      <c r="M108" s="29">
        <f t="shared" si="6"/>
        <v>225.939</v>
      </c>
    </row>
    <row r="109" spans="1:14" s="21" customFormat="1" ht="24.75" customHeight="1">
      <c r="A109" s="47"/>
      <c r="B109" s="9" t="s">
        <v>11</v>
      </c>
      <c r="C109" s="32">
        <f>C66+C106+C107+C108</f>
        <v>48637.111999999994</v>
      </c>
      <c r="D109" s="32">
        <f>D108+D66+D107+D106</f>
        <v>1943.933</v>
      </c>
      <c r="E109" s="32">
        <f>E108+E66+E107+E106</f>
        <v>128.74</v>
      </c>
      <c r="F109" s="32">
        <f aca="true" t="shared" si="7" ref="F109:L109">F108+F66</f>
        <v>267.06600000000003</v>
      </c>
      <c r="G109" s="32">
        <f>G108+G66</f>
        <v>241.18000000000004</v>
      </c>
      <c r="H109" s="32">
        <f t="shared" si="7"/>
        <v>12.286</v>
      </c>
      <c r="I109" s="32">
        <f t="shared" si="7"/>
        <v>0</v>
      </c>
      <c r="J109" s="32">
        <f t="shared" si="7"/>
        <v>25.886</v>
      </c>
      <c r="K109" s="32">
        <f t="shared" si="7"/>
        <v>15.896</v>
      </c>
      <c r="L109" s="32">
        <f t="shared" si="7"/>
        <v>15.896</v>
      </c>
      <c r="M109" s="78">
        <f>SUM(M67:M108)</f>
        <v>48904.178</v>
      </c>
      <c r="N109" s="8"/>
    </row>
    <row r="110" spans="1:13" s="21" customFormat="1" ht="15.75">
      <c r="A110" s="49"/>
      <c r="B110" s="20"/>
      <c r="C110" s="29"/>
      <c r="D110" s="29"/>
      <c r="E110" s="29"/>
      <c r="F110" s="29"/>
      <c r="G110" s="29"/>
      <c r="H110" s="29"/>
      <c r="I110" s="29"/>
      <c r="J110" s="29"/>
      <c r="K110" s="29"/>
      <c r="L110" s="29"/>
      <c r="M110" s="29"/>
    </row>
    <row r="111" spans="1:13" ht="15.75">
      <c r="A111" s="55" t="s">
        <v>196</v>
      </c>
      <c r="B111" s="12" t="s">
        <v>0</v>
      </c>
      <c r="C111" s="29"/>
      <c r="D111" s="29"/>
      <c r="E111" s="29"/>
      <c r="F111" s="29"/>
      <c r="G111" s="29"/>
      <c r="H111" s="29"/>
      <c r="I111" s="29"/>
      <c r="J111" s="29"/>
      <c r="K111" s="29"/>
      <c r="L111" s="29"/>
      <c r="M111" s="29"/>
    </row>
    <row r="112" spans="1:13" ht="15.75">
      <c r="A112" s="55" t="s">
        <v>14</v>
      </c>
      <c r="B112" s="9" t="s">
        <v>13</v>
      </c>
      <c r="C112" s="32">
        <f>C117+C118+C113+C114+C115+C116</f>
        <v>3734.545</v>
      </c>
      <c r="D112" s="32">
        <f>D117+D118+D113+D114+D115+D116</f>
        <v>2442.476</v>
      </c>
      <c r="E112" s="32">
        <f>E117+E118+E113+E114+E115+E116</f>
        <v>270.673</v>
      </c>
      <c r="F112" s="32">
        <f aca="true" t="shared" si="8" ref="F112:M112">F117+F118+F113+F114+F115+F116</f>
        <v>161.28799999999998</v>
      </c>
      <c r="G112" s="32">
        <f t="shared" si="8"/>
        <v>60.022999999999996</v>
      </c>
      <c r="H112" s="32">
        <f t="shared" si="8"/>
        <v>18.378</v>
      </c>
      <c r="I112" s="32">
        <f t="shared" si="8"/>
        <v>0.045</v>
      </c>
      <c r="J112" s="32">
        <f>J117+J118+J113+J114+J115+J116</f>
        <v>101.265</v>
      </c>
      <c r="K112" s="32">
        <f>K117+K118+K113+K114+K115+K116</f>
        <v>0</v>
      </c>
      <c r="L112" s="32">
        <f>L117+L118+L113+L114+L115+L116</f>
        <v>0</v>
      </c>
      <c r="M112" s="32">
        <f t="shared" si="8"/>
        <v>3895.833</v>
      </c>
    </row>
    <row r="113" spans="1:13" ht="15.75">
      <c r="A113" s="47" t="s">
        <v>22</v>
      </c>
      <c r="B113" s="10" t="s">
        <v>15</v>
      </c>
      <c r="C113" s="29">
        <v>1669.739</v>
      </c>
      <c r="D113" s="29">
        <v>1147.363</v>
      </c>
      <c r="E113" s="29">
        <v>82.26</v>
      </c>
      <c r="F113" s="29">
        <f>G113+J113</f>
        <v>93.927</v>
      </c>
      <c r="G113" s="29">
        <v>7.022</v>
      </c>
      <c r="H113" s="29"/>
      <c r="I113" s="29"/>
      <c r="J113" s="29">
        <v>86.905</v>
      </c>
      <c r="K113" s="23"/>
      <c r="L113" s="29"/>
      <c r="M113" s="29">
        <f aca="true" t="shared" si="9" ref="M113:M118">SUM(C113,F113)</f>
        <v>1763.666</v>
      </c>
    </row>
    <row r="114" spans="1:13" ht="15.75">
      <c r="A114" s="47" t="s">
        <v>23</v>
      </c>
      <c r="B114" s="10" t="s">
        <v>16</v>
      </c>
      <c r="C114" s="29">
        <v>335.242</v>
      </c>
      <c r="D114" s="29">
        <v>211.032</v>
      </c>
      <c r="E114" s="29">
        <v>43.713</v>
      </c>
      <c r="F114" s="29"/>
      <c r="G114" s="29"/>
      <c r="H114" s="29"/>
      <c r="I114" s="29"/>
      <c r="J114" s="29"/>
      <c r="K114" s="74"/>
      <c r="L114" s="74"/>
      <c r="M114" s="29">
        <f t="shared" si="9"/>
        <v>335.242</v>
      </c>
    </row>
    <row r="115" spans="1:13" ht="33.75" customHeight="1">
      <c r="A115" s="48" t="s">
        <v>26</v>
      </c>
      <c r="B115" s="19" t="s">
        <v>32</v>
      </c>
      <c r="C115" s="29">
        <v>703.651</v>
      </c>
      <c r="D115" s="29">
        <v>438.654</v>
      </c>
      <c r="E115" s="29">
        <v>99.997</v>
      </c>
      <c r="F115" s="29">
        <f>G115+J115</f>
        <v>30.298</v>
      </c>
      <c r="G115" s="29">
        <v>16.938</v>
      </c>
      <c r="H115" s="8"/>
      <c r="I115" s="29">
        <v>0.045</v>
      </c>
      <c r="J115" s="29">
        <v>13.36</v>
      </c>
      <c r="K115" s="29"/>
      <c r="L115" s="29"/>
      <c r="M115" s="29">
        <f t="shared" si="9"/>
        <v>733.949</v>
      </c>
    </row>
    <row r="116" spans="1:13" ht="19.5" customHeight="1">
      <c r="A116" s="48" t="s">
        <v>1</v>
      </c>
      <c r="B116" s="19" t="s">
        <v>2</v>
      </c>
      <c r="C116" s="29">
        <v>727.524</v>
      </c>
      <c r="D116" s="29">
        <v>508.512</v>
      </c>
      <c r="E116" s="29">
        <v>30.602</v>
      </c>
      <c r="F116" s="29">
        <f>G116+J116</f>
        <v>30.237</v>
      </c>
      <c r="G116" s="29">
        <v>29.237</v>
      </c>
      <c r="H116" s="29">
        <v>18.378</v>
      </c>
      <c r="I116" s="29"/>
      <c r="J116" s="29">
        <v>1</v>
      </c>
      <c r="K116" s="29"/>
      <c r="L116" s="29"/>
      <c r="M116" s="29">
        <f t="shared" si="9"/>
        <v>757.761</v>
      </c>
    </row>
    <row r="117" spans="1:13" ht="18.75" customHeight="1">
      <c r="A117" s="47" t="s">
        <v>24</v>
      </c>
      <c r="B117" s="10" t="s">
        <v>17</v>
      </c>
      <c r="C117" s="29">
        <v>76.418</v>
      </c>
      <c r="D117" s="29"/>
      <c r="E117" s="29"/>
      <c r="F117" s="29"/>
      <c r="G117" s="29"/>
      <c r="H117" s="29"/>
      <c r="I117" s="29"/>
      <c r="J117" s="29"/>
      <c r="K117" s="29"/>
      <c r="L117" s="29"/>
      <c r="M117" s="29">
        <f t="shared" si="9"/>
        <v>76.418</v>
      </c>
    </row>
    <row r="118" spans="1:13" ht="15.75">
      <c r="A118" s="48" t="s">
        <v>27</v>
      </c>
      <c r="B118" s="19" t="s">
        <v>18</v>
      </c>
      <c r="C118" s="29">
        <v>221.971</v>
      </c>
      <c r="D118" s="29">
        <v>136.915</v>
      </c>
      <c r="E118" s="29">
        <v>14.101</v>
      </c>
      <c r="F118" s="29">
        <f>G118+J118</f>
        <v>6.826</v>
      </c>
      <c r="G118" s="29">
        <v>6.826</v>
      </c>
      <c r="H118" s="8"/>
      <c r="I118" s="29"/>
      <c r="J118" s="29"/>
      <c r="K118" s="29"/>
      <c r="L118" s="29"/>
      <c r="M118" s="29">
        <f t="shared" si="9"/>
        <v>228.797</v>
      </c>
    </row>
    <row r="119" spans="1:13" ht="15.75">
      <c r="A119" s="48"/>
      <c r="B119" s="19"/>
      <c r="C119" s="29"/>
      <c r="D119" s="29"/>
      <c r="E119" s="29"/>
      <c r="F119" s="29"/>
      <c r="G119" s="29"/>
      <c r="H119" s="29"/>
      <c r="I119" s="29"/>
      <c r="J119" s="29"/>
      <c r="K119" s="29"/>
      <c r="L119" s="29"/>
      <c r="M119" s="29"/>
    </row>
    <row r="120" spans="1:13" ht="15.75">
      <c r="A120" s="48"/>
      <c r="B120" s="18" t="s">
        <v>11</v>
      </c>
      <c r="C120" s="32">
        <f aca="true" t="shared" si="10" ref="C120:L120">C113+C114+C115+C116+C117+C118</f>
        <v>3734.545</v>
      </c>
      <c r="D120" s="32">
        <f t="shared" si="10"/>
        <v>2442.476</v>
      </c>
      <c r="E120" s="32">
        <f t="shared" si="10"/>
        <v>270.673</v>
      </c>
      <c r="F120" s="32">
        <f t="shared" si="10"/>
        <v>161.288</v>
      </c>
      <c r="G120" s="32">
        <f>G113+G114+G115+G116+G117+G118</f>
        <v>60.023</v>
      </c>
      <c r="H120" s="32">
        <f t="shared" si="10"/>
        <v>18.378</v>
      </c>
      <c r="I120" s="32">
        <f t="shared" si="10"/>
        <v>0.045</v>
      </c>
      <c r="J120" s="32">
        <f t="shared" si="10"/>
        <v>101.265</v>
      </c>
      <c r="K120" s="32">
        <f t="shared" si="10"/>
        <v>0</v>
      </c>
      <c r="L120" s="32">
        <f t="shared" si="10"/>
        <v>0</v>
      </c>
      <c r="M120" s="32">
        <f>SUM(C120,F120)</f>
        <v>3895.833</v>
      </c>
    </row>
    <row r="121" spans="1:13" ht="14.25" customHeight="1" hidden="1">
      <c r="A121" s="47"/>
      <c r="B121" s="9"/>
      <c r="C121" s="32"/>
      <c r="D121" s="29"/>
      <c r="E121" s="29"/>
      <c r="F121" s="29"/>
      <c r="G121" s="29"/>
      <c r="H121" s="29"/>
      <c r="I121" s="29"/>
      <c r="J121" s="29"/>
      <c r="K121" s="29"/>
      <c r="L121" s="29"/>
      <c r="M121" s="29">
        <f>SUM(C121,F121)</f>
        <v>0</v>
      </c>
    </row>
    <row r="122" spans="1:13" ht="14.25" customHeight="1">
      <c r="A122" s="47"/>
      <c r="B122" s="9"/>
      <c r="C122" s="32"/>
      <c r="D122" s="29"/>
      <c r="E122" s="29"/>
      <c r="F122" s="29"/>
      <c r="G122" s="29"/>
      <c r="H122" s="29"/>
      <c r="I122" s="29"/>
      <c r="J122" s="29"/>
      <c r="K122" s="29"/>
      <c r="L122" s="29"/>
      <c r="M122" s="29"/>
    </row>
    <row r="123" spans="1:13" ht="21.75" customHeight="1">
      <c r="A123" s="69" t="s">
        <v>197</v>
      </c>
      <c r="B123" s="18" t="s">
        <v>3</v>
      </c>
      <c r="C123" s="29"/>
      <c r="D123" s="29"/>
      <c r="E123" s="29"/>
      <c r="F123" s="29"/>
      <c r="G123" s="29"/>
      <c r="H123" s="29"/>
      <c r="I123" s="29"/>
      <c r="J123" s="29"/>
      <c r="K123" s="29"/>
      <c r="L123" s="29"/>
      <c r="M123" s="29"/>
    </row>
    <row r="124" spans="1:13" ht="51" customHeight="1" hidden="1">
      <c r="A124" s="47"/>
      <c r="B124" s="19" t="s">
        <v>31</v>
      </c>
      <c r="C124" s="29"/>
      <c r="D124" s="29"/>
      <c r="E124" s="29"/>
      <c r="F124" s="29"/>
      <c r="G124" s="29"/>
      <c r="H124" s="29"/>
      <c r="I124" s="29"/>
      <c r="J124" s="29"/>
      <c r="K124" s="29"/>
      <c r="L124" s="29"/>
      <c r="M124" s="29">
        <f>SUM(C124,F124)</f>
        <v>0</v>
      </c>
    </row>
    <row r="125" spans="1:13" ht="47.25" customHeight="1">
      <c r="A125" s="42">
        <v>250311</v>
      </c>
      <c r="B125" s="43" t="s">
        <v>182</v>
      </c>
      <c r="C125" s="29">
        <v>6465.98</v>
      </c>
      <c r="D125" s="29"/>
      <c r="E125" s="29"/>
      <c r="F125" s="29"/>
      <c r="G125" s="29"/>
      <c r="H125" s="29"/>
      <c r="I125" s="29"/>
      <c r="J125" s="29"/>
      <c r="K125" s="29"/>
      <c r="L125" s="29"/>
      <c r="M125" s="29">
        <f aca="true" t="shared" si="11" ref="M125:M134">SUM(C125,F125)</f>
        <v>6465.98</v>
      </c>
    </row>
    <row r="126" spans="1:13" ht="49.5" customHeight="1">
      <c r="A126" s="48" t="s">
        <v>124</v>
      </c>
      <c r="B126" s="30" t="s">
        <v>183</v>
      </c>
      <c r="C126" s="29">
        <v>192.6</v>
      </c>
      <c r="D126" s="29"/>
      <c r="E126" s="29"/>
      <c r="F126" s="29"/>
      <c r="G126" s="29"/>
      <c r="H126" s="29"/>
      <c r="I126" s="29"/>
      <c r="J126" s="29"/>
      <c r="K126" s="29"/>
      <c r="L126" s="29"/>
      <c r="M126" s="29">
        <f t="shared" si="11"/>
        <v>192.6</v>
      </c>
    </row>
    <row r="127" spans="1:13" ht="64.5" customHeight="1" hidden="1">
      <c r="A127" s="48"/>
      <c r="B127" s="30"/>
      <c r="C127" s="29"/>
      <c r="D127" s="29"/>
      <c r="E127" s="29"/>
      <c r="F127" s="29"/>
      <c r="G127" s="29"/>
      <c r="H127" s="29"/>
      <c r="I127" s="29"/>
      <c r="J127" s="29"/>
      <c r="K127" s="29"/>
      <c r="L127" s="29"/>
      <c r="M127" s="29">
        <f t="shared" si="11"/>
        <v>0</v>
      </c>
    </row>
    <row r="128" spans="1:13" ht="53.25" customHeight="1">
      <c r="A128" s="48" t="s">
        <v>213</v>
      </c>
      <c r="B128" s="107" t="s">
        <v>214</v>
      </c>
      <c r="C128" s="29">
        <v>321.2</v>
      </c>
      <c r="D128" s="29"/>
      <c r="E128" s="29"/>
      <c r="F128" s="29"/>
      <c r="G128" s="29"/>
      <c r="H128" s="29"/>
      <c r="I128" s="29"/>
      <c r="J128" s="29"/>
      <c r="K128" s="29"/>
      <c r="L128" s="29"/>
      <c r="M128" s="29">
        <f t="shared" si="11"/>
        <v>321.2</v>
      </c>
    </row>
    <row r="129" spans="1:13" ht="69" customHeight="1">
      <c r="A129" s="48" t="s">
        <v>215</v>
      </c>
      <c r="B129" s="30" t="s">
        <v>216</v>
      </c>
      <c r="C129" s="29">
        <v>3</v>
      </c>
      <c r="D129" s="29"/>
      <c r="E129" s="29"/>
      <c r="F129" s="29"/>
      <c r="G129" s="29"/>
      <c r="H129" s="29"/>
      <c r="I129" s="29"/>
      <c r="J129" s="29"/>
      <c r="K129" s="29"/>
      <c r="L129" s="29"/>
      <c r="M129" s="29">
        <f t="shared" si="11"/>
        <v>3</v>
      </c>
    </row>
    <row r="130" spans="1:13" ht="68.25" customHeight="1">
      <c r="A130" s="66">
        <v>250380</v>
      </c>
      <c r="B130" s="43" t="s">
        <v>166</v>
      </c>
      <c r="C130" s="29"/>
      <c r="D130" s="29"/>
      <c r="E130" s="29"/>
      <c r="F130" s="62">
        <f>G130+J130</f>
        <v>10.3</v>
      </c>
      <c r="G130" s="62">
        <v>10.3</v>
      </c>
      <c r="H130" s="62"/>
      <c r="I130" s="62"/>
      <c r="J130" s="62"/>
      <c r="K130" s="62"/>
      <c r="L130" s="62"/>
      <c r="M130" s="62">
        <f t="shared" si="11"/>
        <v>10.3</v>
      </c>
    </row>
    <row r="131" spans="1:13" ht="47.25" customHeight="1">
      <c r="A131" s="66">
        <v>250380</v>
      </c>
      <c r="B131" s="79" t="s">
        <v>199</v>
      </c>
      <c r="C131" s="29">
        <v>23.1</v>
      </c>
      <c r="D131" s="29"/>
      <c r="E131" s="29"/>
      <c r="F131" s="62"/>
      <c r="G131" s="62"/>
      <c r="H131" s="62"/>
      <c r="I131" s="62"/>
      <c r="J131" s="62"/>
      <c r="K131" s="62"/>
      <c r="L131" s="62"/>
      <c r="M131" s="62">
        <f t="shared" si="11"/>
        <v>23.1</v>
      </c>
    </row>
    <row r="132" spans="1:13" ht="64.5" customHeight="1">
      <c r="A132" s="66">
        <v>250382</v>
      </c>
      <c r="B132" s="107" t="s">
        <v>217</v>
      </c>
      <c r="C132" s="29">
        <v>197.853</v>
      </c>
      <c r="D132" s="29"/>
      <c r="E132" s="29"/>
      <c r="F132" s="62"/>
      <c r="G132" s="62"/>
      <c r="H132" s="62"/>
      <c r="I132" s="62"/>
      <c r="J132" s="62"/>
      <c r="K132" s="62"/>
      <c r="L132" s="62"/>
      <c r="M132" s="62">
        <f t="shared" si="11"/>
        <v>197.853</v>
      </c>
    </row>
    <row r="133" spans="1:13" ht="53.25" customHeight="1">
      <c r="A133" s="66">
        <v>250354</v>
      </c>
      <c r="B133" s="43" t="s">
        <v>218</v>
      </c>
      <c r="C133" s="29"/>
      <c r="D133" s="29"/>
      <c r="E133" s="29"/>
      <c r="F133" s="62">
        <f>G133+J133</f>
        <v>745.389</v>
      </c>
      <c r="G133" s="62">
        <v>212.588</v>
      </c>
      <c r="H133" s="62"/>
      <c r="I133" s="62"/>
      <c r="J133" s="62">
        <v>532.801</v>
      </c>
      <c r="K133" s="62"/>
      <c r="L133" s="62"/>
      <c r="M133" s="62">
        <f t="shared" si="11"/>
        <v>745.389</v>
      </c>
    </row>
    <row r="134" spans="1:13" ht="19.5" customHeight="1">
      <c r="A134" s="48"/>
      <c r="B134" s="44" t="s">
        <v>4</v>
      </c>
      <c r="C134" s="73">
        <f>C125+C126+C130+C131+C132+C129+C128</f>
        <v>7203.733</v>
      </c>
      <c r="D134" s="73">
        <f>D125+D126+D130+D131</f>
        <v>0</v>
      </c>
      <c r="E134" s="73">
        <f>E125+E126+E130+E131</f>
        <v>0</v>
      </c>
      <c r="F134" s="67">
        <f>F130+F133</f>
        <v>755.689</v>
      </c>
      <c r="G134" s="67">
        <f>G130+G133</f>
        <v>222.888</v>
      </c>
      <c r="H134" s="67">
        <f>H130</f>
        <v>0</v>
      </c>
      <c r="I134" s="67">
        <f>I130</f>
        <v>0</v>
      </c>
      <c r="J134" s="67">
        <f>J133</f>
        <v>532.801</v>
      </c>
      <c r="K134" s="67">
        <f>K130</f>
        <v>0</v>
      </c>
      <c r="L134" s="67">
        <f>L130</f>
        <v>0</v>
      </c>
      <c r="M134" s="60">
        <f t="shared" si="11"/>
        <v>7959.4220000000005</v>
      </c>
    </row>
    <row r="135" spans="1:13" ht="61.5" customHeight="1" hidden="1">
      <c r="A135" s="48"/>
      <c r="B135" s="43"/>
      <c r="C135" s="29"/>
      <c r="D135" s="29"/>
      <c r="E135" s="29"/>
      <c r="F135" s="29"/>
      <c r="G135" s="29"/>
      <c r="H135" s="29"/>
      <c r="I135" s="29"/>
      <c r="J135" s="29"/>
      <c r="K135" s="29"/>
      <c r="L135" s="29"/>
      <c r="M135" s="29"/>
    </row>
    <row r="136" spans="1:14" ht="18.75">
      <c r="A136" s="47"/>
      <c r="B136" s="28" t="s">
        <v>142</v>
      </c>
      <c r="C136" s="32">
        <f aca="true" t="shared" si="12" ref="C136:L136">C134+C120+C109+C64+C50+C20</f>
        <v>127383.48999999999</v>
      </c>
      <c r="D136" s="32">
        <f t="shared" si="12"/>
        <v>44178.101</v>
      </c>
      <c r="E136" s="32">
        <f t="shared" si="12"/>
        <v>7877.493</v>
      </c>
      <c r="F136" s="32">
        <f t="shared" si="12"/>
        <v>3905.5310000000004</v>
      </c>
      <c r="G136" s="32">
        <f>G134+G120+G109+G64+G50+G20</f>
        <v>2211.5840000000003</v>
      </c>
      <c r="H136" s="32">
        <f t="shared" si="12"/>
        <v>152.59300000000002</v>
      </c>
      <c r="I136" s="32">
        <f>I134+I120+I109+I64+I50+I20</f>
        <v>9.780999999999999</v>
      </c>
      <c r="J136" s="32">
        <f t="shared" si="12"/>
        <v>1693.9470000000001</v>
      </c>
      <c r="K136" s="32">
        <f t="shared" si="12"/>
        <v>427.70000000000005</v>
      </c>
      <c r="L136" s="32">
        <f t="shared" si="12"/>
        <v>427.70000000000005</v>
      </c>
      <c r="M136" s="32">
        <f>C136+F136</f>
        <v>131289.02099999998</v>
      </c>
      <c r="N136" s="25"/>
    </row>
    <row r="137" spans="1:14" ht="31.5">
      <c r="A137" s="47"/>
      <c r="B137" s="10" t="s">
        <v>125</v>
      </c>
      <c r="C137" s="70">
        <f>C108+C107+C106+C102+C92+C91+C90+C89+C88+C87+C86+C85+C84+C83+C82+C81+C80+C78+C77+C76+C75+C74+C72+C70+C69+C68+C67+C133+C132</f>
        <v>45343.047</v>
      </c>
      <c r="D137" s="29"/>
      <c r="E137" s="29"/>
      <c r="F137" s="70">
        <f>F108+F107+F106+F102+F92+F91+F90+F89+F88+F87+F86+F85+F84+F83+F82+F81+F80+F78+F77+F76+F75+F74+F72+F70+F69+F68+F67+F133</f>
        <v>746.785</v>
      </c>
      <c r="G137" s="70">
        <f>G108+G107+G106+G102+G92+G91+G90+G89+G88+G87+G86+G85+G84+G83+G82+G81+G80+G78+G77+G76+G75+G74+G72+G70+G69+G68+G67+G133</f>
        <v>212.588</v>
      </c>
      <c r="H137" s="29"/>
      <c r="I137" s="29"/>
      <c r="J137" s="70">
        <f>J108+J107+J106+J102+J92+J91+J90+J89+J88+J87+J86+J85+J84+J83+J82+J81+J80+J78+J77+J76+J75+J74+J72+J70+J69+J68+J67+J133</f>
        <v>534.197</v>
      </c>
      <c r="K137" s="70">
        <f>K108+K107+K106+K102+K92+K91+K90+K89+K88+K87+K86+K85+K84+K83+K82+K81+K80+K78+K77+K76+K75+K74+K72+K70+K69+K68+K67+K133</f>
        <v>1.396</v>
      </c>
      <c r="L137" s="29">
        <f>L69</f>
        <v>1.396</v>
      </c>
      <c r="M137" s="29">
        <f>F137+C137</f>
        <v>46089.832</v>
      </c>
      <c r="N137" s="25"/>
    </row>
    <row r="138" spans="1:14" ht="15.75">
      <c r="A138" s="47"/>
      <c r="B138" s="10"/>
      <c r="C138" s="29" t="s">
        <v>118</v>
      </c>
      <c r="D138" s="29" t="s">
        <v>118</v>
      </c>
      <c r="E138" s="29" t="s">
        <v>118</v>
      </c>
      <c r="F138" s="29"/>
      <c r="G138" s="29"/>
      <c r="H138" s="32"/>
      <c r="I138" s="32"/>
      <c r="J138" s="32"/>
      <c r="K138" s="32"/>
      <c r="L138" s="32"/>
      <c r="M138" s="29"/>
      <c r="N138" s="25"/>
    </row>
    <row r="139" spans="1:13" ht="42" customHeight="1">
      <c r="A139" s="7"/>
      <c r="B139" s="82" t="s">
        <v>155</v>
      </c>
      <c r="C139" s="82"/>
      <c r="D139" s="8"/>
      <c r="F139" s="63"/>
      <c r="G139" s="58" t="s">
        <v>156</v>
      </c>
      <c r="H139" s="41"/>
      <c r="I139" s="17"/>
      <c r="J139" s="13"/>
      <c r="K139" s="13"/>
      <c r="L139" s="17" t="s">
        <v>118</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1.262</v>
      </c>
      <c r="G142" s="16">
        <f>SUM(G16)</f>
        <v>1.262</v>
      </c>
      <c r="H142" s="16">
        <f>SUM(H16)</f>
        <v>0</v>
      </c>
      <c r="I142" s="16">
        <f>SUM(I16)</f>
        <v>0</v>
      </c>
      <c r="J142" s="16">
        <f>SUM(J16)</f>
        <v>0</v>
      </c>
      <c r="K142" s="16"/>
      <c r="L142" s="16"/>
      <c r="M142" s="16" t="e">
        <f>SUM(#REF!,F142)</f>
        <v>#REF!</v>
      </c>
    </row>
    <row r="143" spans="1:13" ht="15.75" hidden="1">
      <c r="A143" s="7"/>
      <c r="B143" s="15"/>
      <c r="C143" s="24"/>
      <c r="D143" s="24"/>
      <c r="E143" s="24"/>
      <c r="F143" s="16" t="e">
        <f aca="true" t="shared" si="13"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3"/>
        <v>#REF!</v>
      </c>
      <c r="G144" s="16" t="e">
        <f>SUM(G50,#REF!,#REF!,#REF!,#REF!)</f>
        <v>#REF!</v>
      </c>
      <c r="H144" s="16" t="e">
        <f>SUM(H50,#REF!,#REF!,#REF!,#REF!)</f>
        <v>#REF!</v>
      </c>
      <c r="I144" s="16" t="e">
        <f>SUM(I50,#REF!,#REF!,#REF!,#REF!)</f>
        <v>#REF!</v>
      </c>
      <c r="J144" s="16" t="e">
        <f>SUM(J50,#REF!,#REF!,#REF!,#REF!)</f>
        <v>#REF!</v>
      </c>
      <c r="K144" s="16"/>
      <c r="L144" s="16"/>
      <c r="M144" s="16" t="e">
        <f>SUM(#REF!,F144)</f>
        <v>#REF!</v>
      </c>
    </row>
    <row r="145" spans="1:13" ht="15.75" hidden="1">
      <c r="A145" s="7"/>
      <c r="B145" s="15"/>
      <c r="C145" s="24"/>
      <c r="D145" s="24"/>
      <c r="E145" s="24"/>
      <c r="F145" s="16">
        <f t="shared" si="13"/>
        <v>1146.065</v>
      </c>
      <c r="G145" s="16">
        <f>SUM(G53)</f>
        <v>764.077</v>
      </c>
      <c r="H145" s="16">
        <f>SUM(H53)</f>
        <v>7.545</v>
      </c>
      <c r="I145" s="16">
        <f>SUM(I53)</f>
        <v>4.3149999999999995</v>
      </c>
      <c r="J145" s="16">
        <f>SUM(J53)</f>
        <v>381.988</v>
      </c>
      <c r="K145" s="16"/>
      <c r="L145" s="16"/>
      <c r="M145" s="16" t="e">
        <f>SUM(#REF!,F145)</f>
        <v>#REF!</v>
      </c>
    </row>
    <row r="146" spans="1:13" ht="15.75" hidden="1">
      <c r="A146" s="7"/>
      <c r="B146" s="15"/>
      <c r="C146" s="24"/>
      <c r="D146" s="24"/>
      <c r="E146" s="24"/>
      <c r="F146" s="16" t="e">
        <f t="shared" si="13"/>
        <v>#REF!</v>
      </c>
      <c r="G146" s="16" t="e">
        <f>SUM(G67:G70,#REF!)</f>
        <v>#REF!</v>
      </c>
      <c r="H146" s="16" t="e">
        <f>SUM(H67:H70,#REF!)</f>
        <v>#REF!</v>
      </c>
      <c r="I146" s="16" t="e">
        <f>SUM(I67:I70,#REF!)</f>
        <v>#REF!</v>
      </c>
      <c r="J146" s="16" t="e">
        <f>SUM(J67:J70,#REF!)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3"/>
        <v>#REF!</v>
      </c>
      <c r="G148" s="16" t="e">
        <f>SUM(#REF!,G112)</f>
        <v>#REF!</v>
      </c>
      <c r="H148" s="16" t="e">
        <f>SUM(#REF!,H112)</f>
        <v>#REF!</v>
      </c>
      <c r="I148" s="16" t="e">
        <f>SUM(#REF!,I112)</f>
        <v>#REF!</v>
      </c>
      <c r="J148" s="16" t="e">
        <f>SUM(#REF!,J112)</f>
        <v>#REF!</v>
      </c>
      <c r="K148" s="16"/>
      <c r="L148" s="16"/>
      <c r="M148" s="16" t="e">
        <f>SUM(#REF!,F148)</f>
        <v>#REF!</v>
      </c>
    </row>
    <row r="149" spans="1:13" ht="15.75" hidden="1">
      <c r="A149" s="7"/>
      <c r="B149" s="15"/>
      <c r="C149" s="24"/>
      <c r="D149" s="24"/>
      <c r="E149" s="24"/>
      <c r="F149" s="16" t="e">
        <f t="shared" si="13"/>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3"/>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3"/>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3"/>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3"/>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3"/>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3"/>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3"/>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SUM(#REF!,#REF!,#REF!,#REF!,#REF!,F124)</f>
        <v>#REF!</v>
      </c>
      <c r="G157" s="16" t="e">
        <f>SUM(#REF!,#REF!,#REF!,#REF!,#REF!,G124)</f>
        <v>#REF!</v>
      </c>
      <c r="H157" s="16" t="e">
        <f>SUM(#REF!,#REF!,#REF!,#REF!,#REF!,H124)</f>
        <v>#REF!</v>
      </c>
      <c r="I157" s="16" t="e">
        <f>SUM(#REF!,#REF!,#REF!,#REF!,#REF!,I124)</f>
        <v>#REF!</v>
      </c>
      <c r="J157" s="16" t="e">
        <f>SUM(#REF!,#REF!,#REF!,#REF!,#REF!,J124)</f>
        <v>#REF!</v>
      </c>
      <c r="K157" s="16"/>
      <c r="L157" s="16"/>
      <c r="M157" s="16" t="e">
        <f>SUM(#REF!,F157)</f>
        <v>#REF!</v>
      </c>
    </row>
    <row r="158" spans="1:13" ht="20.25" customHeight="1" hidden="1">
      <c r="A158" s="6"/>
      <c r="B158" s="15"/>
      <c r="C158" s="24"/>
      <c r="D158" s="24"/>
      <c r="E158" s="24"/>
      <c r="F158" s="16" t="e">
        <f t="shared" si="13"/>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3"/>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3"/>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3"/>
        <v>0</v>
      </c>
      <c r="G161" s="16"/>
      <c r="H161" s="16"/>
      <c r="I161" s="16"/>
      <c r="J161" s="16"/>
      <c r="K161" s="16"/>
      <c r="L161" s="16"/>
      <c r="M161" s="16" t="e">
        <f>SUM(#REF!,F161)</f>
        <v>#REF!</v>
      </c>
    </row>
    <row r="162" spans="1:13" ht="19.5" customHeight="1" hidden="1">
      <c r="A162" s="6"/>
      <c r="B162" s="15"/>
      <c r="C162" s="24"/>
      <c r="D162" s="24"/>
      <c r="E162" s="24"/>
      <c r="F162" s="16" t="e">
        <f t="shared" si="13"/>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19">
    <mergeCell ref="A11:A13"/>
    <mergeCell ref="B11:B13"/>
    <mergeCell ref="A8:M8"/>
    <mergeCell ref="F11:F13"/>
    <mergeCell ref="G11:G13"/>
    <mergeCell ref="H11:I11"/>
    <mergeCell ref="J11:J13"/>
    <mergeCell ref="M10:M13"/>
    <mergeCell ref="D11:E11"/>
    <mergeCell ref="C10:E10"/>
    <mergeCell ref="B139:C139"/>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9" max="12" man="1"/>
    <brk id="71" max="12" man="1"/>
    <brk id="72" max="12" man="1"/>
    <brk id="77" max="12" man="1"/>
    <brk id="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2013-01-18T08:16:06Z</cp:lastPrinted>
  <dcterms:created xsi:type="dcterms:W3CDTF">2002-12-20T15:22:07Z</dcterms:created>
  <dcterms:modified xsi:type="dcterms:W3CDTF">2013-01-18T09:51:15Z</dcterms:modified>
  <cp:category/>
  <cp:version/>
  <cp:contentType/>
  <cp:contentStatus/>
</cp:coreProperties>
</file>