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'Лист1'!$A$1:$M$134</definedName>
  </definedNames>
  <calcPr fullCalcOnLoad="1"/>
</workbook>
</file>

<file path=xl/sharedStrings.xml><?xml version="1.0" encoding="utf-8"?>
<sst xmlns="http://schemas.openxmlformats.org/spreadsheetml/2006/main" count="229" uniqueCount="212">
  <si>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</si>
  <si>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</si>
  <si>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</si>
  <si>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</si>
  <si>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</si>
  <si>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</si>
  <si>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</si>
  <si>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</si>
  <si>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</si>
  <si>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</si>
  <si>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</si>
  <si>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</si>
  <si>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</si>
  <si>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</si>
  <si>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</si>
  <si>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</si>
  <si>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</si>
  <si>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</si>
  <si>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</si>
  <si>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</si>
  <si>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</si>
  <si>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</si>
  <si>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</si>
  <si>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</si>
  <si>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</si>
  <si>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</si>
  <si>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</si>
  <si>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</si>
  <si>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</si>
  <si>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</si>
  <si>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</si>
  <si>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</si>
  <si>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</si>
  <si>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</si>
  <si>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</si>
  <si>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</si>
  <si>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</si>
  <si>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</si>
  <si>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</si>
  <si>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</si>
  <si>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</si>
  <si>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</si>
  <si>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</si>
  <si>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</si>
  <si>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</si>
  <si>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</si>
  <si>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</si>
  <si>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</si>
  <si>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</si>
  <si>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</si>
  <si>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</si>
  <si>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</si>
  <si>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</si>
  <si>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</si>
  <si>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</si>
  <si>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</si>
  <si>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</si>
  <si>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</si>
  <si>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</si>
  <si>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</si>
  <si>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</si>
  <si>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</si>
  <si>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</si>
  <si>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</si>
  <si>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</si>
  <si>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</si>
  <si>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</si>
  <si>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</si>
  <si>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</si>
  <si>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</si>
  <si>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</si>
  <si>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</si>
  <si>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</si>
  <si>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</si>
  <si>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</si>
  <si>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</si>
  <si>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</si>
  <si>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</si>
  <si>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</si>
  <si>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</si>
  <si>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</si>
  <si>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</si>
  <si>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</si>
  <si>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</si>
  <si>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</si>
  <si>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</si>
  <si>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</si>
  <si>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</si>
  <si>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</si>
  <si>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</si>
  <si>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</si>
  <si>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</si>
  <si>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</si>
  <si>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</si>
  <si>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</si>
  <si>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</si>
  <si>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</si>
  <si>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</si>
  <si>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</si>
  <si>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</si>
  <si>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</si>
  <si>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</si>
  <si>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</si>
  <si>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</si>
  <si>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</si>
  <si>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</si>
  <si>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</si>
  <si>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</si>
  <si>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</si>
  <si>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</si>
  <si>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</si>
  <si>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</si>
  <si>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</si>
  <si>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</si>
  <si>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</si>
  <si>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</si>
  <si>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</si>
  <si>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</si>
  <si>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</si>
  <si>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</si>
  <si>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</si>
  <si>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</si>
  <si>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</si>
  <si>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</si>
  <si>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</si>
  <si>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</si>
  <si>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</si>
  <si>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</si>
  <si>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</si>
  <si>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</si>
  <si>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</si>
  <si>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</si>
  <si>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</si>
  <si>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</si>
  <si>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</si>
  <si>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</si>
  <si>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</si>
  <si>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</si>
  <si>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</si>
  <si>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</si>
  <si>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</si>
  <si>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</si>
  <si>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</si>
  <si>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</si>
  <si>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</si>
  <si>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</si>
  <si>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</si>
  <si>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</si>
  <si>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</si>
  <si>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</si>
  <si>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</si>
  <si>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</si>
  <si>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</si>
  <si>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</si>
  <si>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</si>
  <si>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</si>
  <si>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</si>
  <si>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</si>
  <si>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</si>
  <si>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</si>
  <si>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</si>
  <si>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</si>
  <si>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</si>
  <si>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</si>
  <si>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</si>
  <si>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</si>
  <si>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</si>
  <si>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</si>
  <si>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</si>
  <si>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</si>
  <si>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</si>
  <si>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</si>
  <si>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</si>
  <si>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</si>
  <si>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</si>
  <si>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</si>
  <si>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</si>
  <si>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</si>
  <si>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</si>
  <si>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</si>
  <si>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</si>
  <si>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</si>
  <si>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</si>
  <si>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</si>
  <si>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</si>
  <si>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</si>
  <si>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</si>
  <si>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</si>
  <si>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</si>
  <si>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</si>
  <si>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</si>
  <si>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</si>
  <si>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</si>
  <si>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</si>
  <si>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</si>
  <si>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</si>
  <si>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</si>
  <si>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180109</t>
  </si>
  <si>
    <t>Програма стабілізації та соціално-економічного розвитку територій</t>
  </si>
  <si>
    <t>Видатки на запобігання та ліквідацію надзвичайних ситуацій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</si>
  <si>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</si>
  <si>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</si>
  <si>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</si>
  <si>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</si>
  <si>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</si>
  <si>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</si>
  <si>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</si>
  <si>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</si>
  <si>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</si>
  <si>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Субвенція з районного бюджету, за рахунок коштів субвенції державного бюджету,  сільським бюджетам на будівництво, реконструкцію, ремонт та утримання вулиць і доріг комунальної  власноті  у населених пунктах</t>
  </si>
  <si>
    <t>Виконання видаткової частини районного бюджету Баштанського району за   січень-березень 2013 року по головним розпорядникам коштів</t>
  </si>
  <si>
    <t>__.__.2013 № __</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</si>
</sst>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0" fontId="40"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6" borderId="7" applyNumberFormat="0" applyAlignment="0" applyProtection="0"/>
    <xf numFmtId="0" fontId="29" fillId="0" borderId="0" applyNumberFormat="0" applyFill="0" applyBorder="0" applyAlignment="0" applyProtection="0"/>
    <xf numFmtId="0" fontId="43" fillId="27" borderId="0" applyNumberFormat="0" applyBorder="0" applyAlignment="0" applyProtection="0"/>
    <xf numFmtId="0" fontId="6"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0"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15" fillId="0" borderId="0"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5"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4" fillId="0" borderId="0" xfId="0" applyFont="1" applyAlignment="1">
      <alignment/>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7" fillId="0" borderId="0" xfId="0" applyNumberFormat="1" applyFont="1" applyAlignment="1">
      <alignment vertical="justify"/>
    </xf>
    <xf numFmtId="0" fontId="0" fillId="0" borderId="0" xfId="0" applyAlignment="1">
      <alignment vertical="top"/>
    </xf>
    <xf numFmtId="174" fontId="9" fillId="0" borderId="0" xfId="0" applyNumberFormat="1" applyFont="1" applyFill="1" applyAlignment="1">
      <alignment/>
    </xf>
    <xf numFmtId="0" fontId="9" fillId="0" borderId="0" xfId="0" applyFont="1" applyAlignment="1">
      <alignment vertical="top" wrapText="1"/>
    </xf>
    <xf numFmtId="49" fontId="15" fillId="0" borderId="0" xfId="0" applyNumberFormat="1" applyFont="1" applyAlignment="1">
      <alignment horizontal="center" vertical="top"/>
    </xf>
    <xf numFmtId="49" fontId="17" fillId="0" borderId="0" xfId="0" applyNumberFormat="1" applyFont="1" applyAlignment="1">
      <alignment horizontal="center" wrapText="1"/>
    </xf>
    <xf numFmtId="0" fontId="17" fillId="0" borderId="0" xfId="0" applyFont="1" applyAlignment="1">
      <alignment horizontal="left" vertical="top" wrapText="1"/>
    </xf>
    <xf numFmtId="174" fontId="10" fillId="0" borderId="0" xfId="0" applyNumberFormat="1" applyFont="1" applyAlignment="1">
      <alignment vertical="top"/>
    </xf>
    <xf numFmtId="0" fontId="10" fillId="0" borderId="0" xfId="0" applyFont="1" applyAlignment="1">
      <alignment horizontal="left" vertical="top" wrapText="1"/>
    </xf>
    <xf numFmtId="182" fontId="9" fillId="0" borderId="0" xfId="0" applyNumberFormat="1" applyFont="1" applyAlignment="1">
      <alignment vertical="justify"/>
    </xf>
    <xf numFmtId="0" fontId="9" fillId="0" borderId="0" xfId="0" applyNumberFormat="1" applyFont="1" applyAlignment="1">
      <alignment horizontal="left" vertical="top" wrapText="1"/>
    </xf>
    <xf numFmtId="0" fontId="9" fillId="0" borderId="0" xfId="0" applyFont="1" applyAlignment="1">
      <alignment horizontal="left" vertical="justify" wrapText="1"/>
    </xf>
    <xf numFmtId="174" fontId="10" fillId="0" borderId="0" xfId="0" applyNumberFormat="1" applyFont="1" applyAlignment="1">
      <alignment horizontal="right" vertical="justify"/>
    </xf>
    <xf numFmtId="0" fontId="10" fillId="0" borderId="0" xfId="0" applyFont="1" applyAlignment="1">
      <alignment horizontal="left" vertical="center"/>
    </xf>
    <xf numFmtId="173" fontId="9" fillId="0" borderId="0" xfId="0" applyNumberFormat="1" applyFont="1" applyAlignment="1" applyProtection="1">
      <alignment horizontal="center" vertical="justify"/>
      <protection locked="0"/>
    </xf>
    <xf numFmtId="0" fontId="9" fillId="0" borderId="0" xfId="0" applyFont="1" applyAlignment="1">
      <alignment horizontal="justify" vertical="top" wrapText="1"/>
    </xf>
    <xf numFmtId="0" fontId="9" fillId="0" borderId="0" xfId="0" applyFont="1" applyBorder="1" applyAlignment="1" quotePrefix="1">
      <alignment horizontal="center" vertical="top"/>
    </xf>
    <xf numFmtId="0" fontId="10" fillId="0" borderId="0" xfId="0" applyFont="1" applyAlignment="1" applyProtection="1">
      <alignment horizontal="left" vertical="top" wrapText="1"/>
      <protection locked="0"/>
    </xf>
    <xf numFmtId="174" fontId="10" fillId="0" borderId="0" xfId="0" applyNumberFormat="1" applyFont="1" applyAlignment="1">
      <alignment horizontal="right"/>
    </xf>
    <xf numFmtId="174" fontId="10" fillId="0" borderId="0" xfId="0" applyNumberFormat="1" applyFont="1" applyAlignment="1">
      <alignment/>
    </xf>
    <xf numFmtId="0" fontId="18" fillId="0" borderId="0" xfId="0" applyFont="1" applyAlignment="1">
      <alignment horizontal="left" vertical="center" wrapText="1"/>
    </xf>
    <xf numFmtId="0" fontId="14"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7"/>
  <sheetViews>
    <sheetView tabSelected="1" view="pageBreakPreview" zoomScale="65" zoomScaleSheetLayoutView="65" zoomScalePageLayoutView="0" workbookViewId="0" topLeftCell="A1">
      <pane xSplit="5340" ySplit="2550" topLeftCell="A70" activePane="topRight" state="split"/>
      <selection pane="topLeft" activeCell="M20" sqref="M20"/>
      <selection pane="topRight" activeCell="L6" sqref="L6"/>
      <selection pane="bottomLeft" activeCell="A14" sqref="A14"/>
      <selection pane="bottomRight" activeCell="B70" sqref="B70"/>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5.875" style="1" customWidth="1"/>
    <col min="13" max="13" width="14.875" style="1" customWidth="1"/>
    <col min="14" max="14" width="12.625" style="1" customWidth="1"/>
    <col min="15" max="16384" width="9.125" style="1" customWidth="1"/>
  </cols>
  <sheetData>
    <row r="4" spans="9:13" ht="15.75">
      <c r="I4" s="1" t="s">
        <v>118</v>
      </c>
      <c r="L4" s="8" t="s">
        <v>180</v>
      </c>
      <c r="M4" s="8"/>
    </row>
    <row r="5" spans="9:13" ht="15.75">
      <c r="I5" s="1" t="s">
        <v>118</v>
      </c>
      <c r="L5" s="8" t="s">
        <v>99</v>
      </c>
      <c r="M5" s="8"/>
    </row>
    <row r="6" spans="9:13" ht="15.75">
      <c r="I6" s="1" t="s">
        <v>118</v>
      </c>
      <c r="L6" s="8" t="s">
        <v>211</v>
      </c>
      <c r="M6" s="8"/>
    </row>
    <row r="7" spans="12:13" ht="15.75">
      <c r="L7" s="8"/>
      <c r="M7" s="8"/>
    </row>
    <row r="8" spans="1:13" ht="20.25">
      <c r="A8" s="101" t="s">
        <v>210</v>
      </c>
      <c r="B8" s="101"/>
      <c r="C8" s="101"/>
      <c r="D8" s="101"/>
      <c r="E8" s="101"/>
      <c r="F8" s="101"/>
      <c r="G8" s="101"/>
      <c r="H8" s="101"/>
      <c r="I8" s="101"/>
      <c r="J8" s="101"/>
      <c r="K8" s="101"/>
      <c r="L8" s="101"/>
      <c r="M8" s="101"/>
    </row>
    <row r="9" ht="13.5" thickBot="1">
      <c r="M9" s="1" t="s">
        <v>8</v>
      </c>
    </row>
    <row r="10" spans="1:13" ht="48" customHeight="1">
      <c r="A10" s="38" t="s">
        <v>147</v>
      </c>
      <c r="B10" s="49" t="s">
        <v>150</v>
      </c>
      <c r="C10" s="86" t="s">
        <v>33</v>
      </c>
      <c r="D10" s="106"/>
      <c r="E10" s="106"/>
      <c r="F10" s="86" t="s">
        <v>34</v>
      </c>
      <c r="G10" s="87"/>
      <c r="H10" s="87"/>
      <c r="I10" s="87"/>
      <c r="J10" s="87"/>
      <c r="K10" s="87"/>
      <c r="L10" s="88"/>
      <c r="M10" s="104" t="s">
        <v>159</v>
      </c>
    </row>
    <row r="11" spans="1:13" ht="12.75" customHeight="1">
      <c r="A11" s="95" t="s">
        <v>148</v>
      </c>
      <c r="B11" s="98" t="s">
        <v>151</v>
      </c>
      <c r="C11" s="83" t="s">
        <v>4</v>
      </c>
      <c r="D11" s="103" t="s">
        <v>5</v>
      </c>
      <c r="E11" s="103"/>
      <c r="F11" s="102" t="s">
        <v>4</v>
      </c>
      <c r="G11" s="103" t="s">
        <v>35</v>
      </c>
      <c r="H11" s="103" t="s">
        <v>5</v>
      </c>
      <c r="I11" s="103"/>
      <c r="J11" s="103" t="s">
        <v>36</v>
      </c>
      <c r="K11" s="89" t="s">
        <v>156</v>
      </c>
      <c r="L11" s="90"/>
      <c r="M11" s="105"/>
    </row>
    <row r="12" spans="1:13" ht="12.75" customHeight="1">
      <c r="A12" s="96"/>
      <c r="B12" s="99"/>
      <c r="C12" s="84"/>
      <c r="D12" s="93" t="s">
        <v>6</v>
      </c>
      <c r="E12" s="93" t="s">
        <v>7</v>
      </c>
      <c r="F12" s="102"/>
      <c r="G12" s="103"/>
      <c r="H12" s="93" t="s">
        <v>6</v>
      </c>
      <c r="I12" s="93" t="s">
        <v>7</v>
      </c>
      <c r="J12" s="103"/>
      <c r="K12" s="91" t="s">
        <v>157</v>
      </c>
      <c r="L12" s="52" t="s">
        <v>156</v>
      </c>
      <c r="M12" s="105"/>
    </row>
    <row r="13" spans="1:13" ht="137.25" customHeight="1">
      <c r="A13" s="97"/>
      <c r="B13" s="100"/>
      <c r="C13" s="85"/>
      <c r="D13" s="94"/>
      <c r="E13" s="94"/>
      <c r="F13" s="102"/>
      <c r="G13" s="103"/>
      <c r="H13" s="94"/>
      <c r="I13" s="94"/>
      <c r="J13" s="103"/>
      <c r="K13" s="92"/>
      <c r="L13" s="52" t="s">
        <v>158</v>
      </c>
      <c r="M13" s="105"/>
    </row>
    <row r="14" spans="1:13" ht="17.25" customHeight="1" thickBot="1">
      <c r="A14" s="3">
        <v>1</v>
      </c>
      <c r="B14" s="4">
        <v>2</v>
      </c>
      <c r="C14" s="2">
        <v>3</v>
      </c>
      <c r="D14" s="2">
        <v>4</v>
      </c>
      <c r="E14" s="2">
        <v>5</v>
      </c>
      <c r="F14" s="4">
        <v>6</v>
      </c>
      <c r="G14" s="4">
        <v>7</v>
      </c>
      <c r="H14" s="4">
        <v>8</v>
      </c>
      <c r="I14" s="4">
        <v>9</v>
      </c>
      <c r="J14" s="4">
        <v>10</v>
      </c>
      <c r="K14" s="25">
        <v>11</v>
      </c>
      <c r="L14" s="25">
        <v>12</v>
      </c>
      <c r="M14" s="5">
        <v>13</v>
      </c>
    </row>
    <row r="15" spans="1:13" ht="23.25" customHeight="1">
      <c r="A15" s="47" t="s">
        <v>183</v>
      </c>
      <c r="B15" s="9" t="s">
        <v>38</v>
      </c>
      <c r="C15" s="8"/>
      <c r="D15" s="8"/>
      <c r="E15" s="8"/>
      <c r="M15" s="27"/>
    </row>
    <row r="16" spans="1:13" ht="15.75">
      <c r="A16" s="39" t="s">
        <v>149</v>
      </c>
      <c r="B16" s="10" t="s">
        <v>29</v>
      </c>
      <c r="C16" s="58">
        <v>253.714</v>
      </c>
      <c r="D16" s="26">
        <v>137.629</v>
      </c>
      <c r="E16" s="26">
        <v>41.751</v>
      </c>
      <c r="F16" s="26">
        <v>2</v>
      </c>
      <c r="G16" s="26"/>
      <c r="H16" s="26"/>
      <c r="I16" s="26"/>
      <c r="J16" s="58">
        <v>2</v>
      </c>
      <c r="K16" s="58">
        <v>2</v>
      </c>
      <c r="L16" s="26">
        <v>2</v>
      </c>
      <c r="M16" s="26">
        <f>SUM(C16,F16)</f>
        <v>255.714</v>
      </c>
    </row>
    <row r="17" spans="1:13" ht="15.75" customHeight="1">
      <c r="A17" s="40" t="s">
        <v>21</v>
      </c>
      <c r="B17" s="17" t="s">
        <v>39</v>
      </c>
      <c r="C17" s="58">
        <f>C18+C19</f>
        <v>12.69</v>
      </c>
      <c r="D17" s="8"/>
      <c r="E17" s="26"/>
      <c r="F17" s="26"/>
      <c r="G17" s="26"/>
      <c r="H17" s="26"/>
      <c r="I17" s="26"/>
      <c r="J17" s="26"/>
      <c r="K17" s="26"/>
      <c r="L17" s="26"/>
      <c r="M17" s="26">
        <f>SUM(C17,F17)</f>
        <v>12.69</v>
      </c>
    </row>
    <row r="18" spans="1:13" ht="15.75" customHeight="1">
      <c r="A18" s="40" t="s">
        <v>30</v>
      </c>
      <c r="B18" s="29" t="s">
        <v>28</v>
      </c>
      <c r="C18" s="58">
        <v>12.69</v>
      </c>
      <c r="D18" s="8"/>
      <c r="E18" s="26"/>
      <c r="F18" s="26"/>
      <c r="G18" s="26"/>
      <c r="H18" s="26"/>
      <c r="I18" s="26"/>
      <c r="J18" s="26"/>
      <c r="K18" s="26"/>
      <c r="L18" s="26"/>
      <c r="M18" s="26">
        <f>SUM(C18,F18)</f>
        <v>12.69</v>
      </c>
    </row>
    <row r="19" spans="1:13" ht="15.75" customHeight="1">
      <c r="A19" s="40" t="s">
        <v>40</v>
      </c>
      <c r="B19" s="29" t="s">
        <v>171</v>
      </c>
      <c r="C19" s="58">
        <v>0</v>
      </c>
      <c r="D19" s="8"/>
      <c r="E19" s="26"/>
      <c r="F19" s="26"/>
      <c r="G19" s="26"/>
      <c r="H19" s="26"/>
      <c r="I19" s="26"/>
      <c r="J19" s="26"/>
      <c r="K19" s="26"/>
      <c r="L19" s="26"/>
      <c r="M19" s="26">
        <f>SUM(C19,F19)</f>
        <v>0</v>
      </c>
    </row>
    <row r="20" spans="1:13" ht="18" customHeight="1">
      <c r="A20" s="41"/>
      <c r="B20" s="9" t="s">
        <v>4</v>
      </c>
      <c r="C20" s="59">
        <f>C16+C17</f>
        <v>266.404</v>
      </c>
      <c r="D20" s="28">
        <f>D16+D17</f>
        <v>137.629</v>
      </c>
      <c r="E20" s="28">
        <f>E16+E17</f>
        <v>41.751</v>
      </c>
      <c r="F20" s="28">
        <f>G20+J20</f>
        <v>2</v>
      </c>
      <c r="G20" s="28"/>
      <c r="H20" s="28"/>
      <c r="I20" s="28"/>
      <c r="J20" s="28">
        <f>J16+J17</f>
        <v>2</v>
      </c>
      <c r="K20" s="28">
        <f>K16+K17</f>
        <v>2</v>
      </c>
      <c r="L20" s="28">
        <f>L16+L17</f>
        <v>2</v>
      </c>
      <c r="M20" s="28">
        <f>SUM(C20,F20)</f>
        <v>268.404</v>
      </c>
    </row>
    <row r="21" spans="1:13" s="19" customFormat="1" ht="15.75">
      <c r="A21" s="41"/>
      <c r="B21" s="18"/>
      <c r="C21" s="58"/>
      <c r="D21" s="26"/>
      <c r="E21" s="26"/>
      <c r="F21" s="26"/>
      <c r="G21" s="26"/>
      <c r="H21" s="26"/>
      <c r="I21" s="26"/>
      <c r="J21" s="26"/>
      <c r="K21" s="26"/>
      <c r="L21" s="26"/>
      <c r="M21" s="26"/>
    </row>
    <row r="22" spans="1:13" s="19" customFormat="1" ht="15.75">
      <c r="A22" s="47" t="s">
        <v>184</v>
      </c>
      <c r="B22" s="13" t="s">
        <v>41</v>
      </c>
      <c r="C22" s="58"/>
      <c r="D22" s="26"/>
      <c r="E22" s="26"/>
      <c r="F22" s="26"/>
      <c r="G22" s="26"/>
      <c r="H22" s="26"/>
      <c r="I22" s="26"/>
      <c r="J22" s="26"/>
      <c r="K22" s="26"/>
      <c r="L22" s="26"/>
      <c r="M22" s="26"/>
    </row>
    <row r="23" spans="1:13" s="19" customFormat="1" ht="15.75">
      <c r="A23" s="39" t="s">
        <v>65</v>
      </c>
      <c r="B23" s="35" t="s">
        <v>66</v>
      </c>
      <c r="C23" s="58">
        <v>6</v>
      </c>
      <c r="D23" s="26"/>
      <c r="E23" s="26"/>
      <c r="F23" s="26"/>
      <c r="G23" s="26"/>
      <c r="H23" s="26"/>
      <c r="I23" s="26"/>
      <c r="J23" s="26"/>
      <c r="K23" s="26"/>
      <c r="L23" s="26"/>
      <c r="M23" s="26">
        <f aca="true" t="shared" si="0" ref="M23:M31">SUM(C23,F23)</f>
        <v>6</v>
      </c>
    </row>
    <row r="24" spans="1:13" s="19" customFormat="1" ht="15.75">
      <c r="A24" s="42" t="s">
        <v>42</v>
      </c>
      <c r="B24" s="30" t="s">
        <v>43</v>
      </c>
      <c r="C24" s="59">
        <f>C25+C26+C27+C28+C29</f>
        <v>5221.5869999999995</v>
      </c>
      <c r="D24" s="59">
        <f>D25+D29+D26+D27+D28</f>
        <v>2748.462</v>
      </c>
      <c r="E24" s="59">
        <f>E25+E29+E26+E27+E28</f>
        <v>846.919</v>
      </c>
      <c r="F24" s="28">
        <f>F25+F26+F27+F28+F29</f>
        <v>191.981</v>
      </c>
      <c r="G24" s="28">
        <f>G25+G26+G27+G28+G29</f>
        <v>187.381</v>
      </c>
      <c r="H24" s="28">
        <f>H25+H26+H27+H28+H29</f>
        <v>27.306</v>
      </c>
      <c r="I24" s="28">
        <f>I25</f>
        <v>0</v>
      </c>
      <c r="J24" s="28">
        <f>J25+J26+J27+J28+J29</f>
        <v>4.6</v>
      </c>
      <c r="K24" s="28">
        <f>K25</f>
        <v>0</v>
      </c>
      <c r="L24" s="28">
        <f>L25</f>
        <v>0</v>
      </c>
      <c r="M24" s="28">
        <f t="shared" si="0"/>
        <v>5413.567999999999</v>
      </c>
    </row>
    <row r="25" spans="1:13" s="19" customFormat="1" ht="15.75">
      <c r="A25" s="43" t="s">
        <v>44</v>
      </c>
      <c r="B25" s="31" t="s">
        <v>167</v>
      </c>
      <c r="C25" s="58">
        <v>3308.221</v>
      </c>
      <c r="D25" s="26">
        <v>1608.18</v>
      </c>
      <c r="E25" s="26">
        <v>646.607</v>
      </c>
      <c r="F25" s="26">
        <f>G25+J25</f>
        <v>179.15</v>
      </c>
      <c r="G25" s="26">
        <v>174.55</v>
      </c>
      <c r="H25" s="26">
        <v>27.306</v>
      </c>
      <c r="I25" s="26">
        <v>0</v>
      </c>
      <c r="J25" s="63">
        <v>4.6</v>
      </c>
      <c r="K25" s="21"/>
      <c r="L25" s="21"/>
      <c r="M25" s="26">
        <f t="shared" si="0"/>
        <v>3487.371</v>
      </c>
    </row>
    <row r="26" spans="1:13" s="19" customFormat="1" ht="15.75">
      <c r="A26" s="43" t="s">
        <v>203</v>
      </c>
      <c r="B26" s="31" t="s">
        <v>206</v>
      </c>
      <c r="C26" s="58">
        <v>509.804</v>
      </c>
      <c r="D26" s="26">
        <v>299.338</v>
      </c>
      <c r="E26" s="26"/>
      <c r="F26" s="26"/>
      <c r="G26" s="26"/>
      <c r="H26" s="26"/>
      <c r="I26" s="26"/>
      <c r="J26" s="63"/>
      <c r="K26" s="21"/>
      <c r="L26" s="21"/>
      <c r="M26" s="26"/>
    </row>
    <row r="27" spans="1:13" s="19" customFormat="1" ht="15.75">
      <c r="A27" s="43" t="s">
        <v>204</v>
      </c>
      <c r="B27" s="31" t="s">
        <v>207</v>
      </c>
      <c r="C27" s="58">
        <v>1.85</v>
      </c>
      <c r="D27" s="26"/>
      <c r="E27" s="26"/>
      <c r="F27" s="26"/>
      <c r="G27" s="26"/>
      <c r="H27" s="26"/>
      <c r="I27" s="26"/>
      <c r="J27" s="63"/>
      <c r="K27" s="21"/>
      <c r="L27" s="21"/>
      <c r="M27" s="26"/>
    </row>
    <row r="28" spans="1:13" s="19" customFormat="1" ht="15.75">
      <c r="A28" s="43" t="s">
        <v>205</v>
      </c>
      <c r="B28" s="31" t="s">
        <v>208</v>
      </c>
      <c r="C28" s="58">
        <v>9.891</v>
      </c>
      <c r="D28" s="26"/>
      <c r="E28" s="26"/>
      <c r="F28" s="26"/>
      <c r="G28" s="26"/>
      <c r="H28" s="26"/>
      <c r="I28" s="26"/>
      <c r="J28" s="63"/>
      <c r="K28" s="21"/>
      <c r="L28" s="21"/>
      <c r="M28" s="26"/>
    </row>
    <row r="29" spans="1:13" s="19" customFormat="1" ht="21" customHeight="1">
      <c r="A29" s="43" t="s">
        <v>195</v>
      </c>
      <c r="B29" s="31" t="s">
        <v>196</v>
      </c>
      <c r="C29" s="58">
        <v>1391.821</v>
      </c>
      <c r="D29" s="26">
        <v>840.944</v>
      </c>
      <c r="E29" s="26">
        <v>200.312</v>
      </c>
      <c r="F29" s="26">
        <f>G29+J29</f>
        <v>12.831</v>
      </c>
      <c r="G29" s="26">
        <v>12.831</v>
      </c>
      <c r="H29" s="26"/>
      <c r="I29" s="26"/>
      <c r="J29" s="8"/>
      <c r="K29" s="8"/>
      <c r="L29" s="8"/>
      <c r="M29" s="26"/>
    </row>
    <row r="30" spans="1:13" s="19" customFormat="1" ht="15.75">
      <c r="A30" s="42" t="s">
        <v>37</v>
      </c>
      <c r="B30" s="32" t="s">
        <v>10</v>
      </c>
      <c r="C30" s="59">
        <f>C31+C33+C34+C36</f>
        <v>189.06099999999998</v>
      </c>
      <c r="D30" s="28">
        <f>D31+D33+D34+D36</f>
        <v>138.262</v>
      </c>
      <c r="E30" s="28">
        <f>E31+E33+E34+E36</f>
        <v>0.482</v>
      </c>
      <c r="F30" s="8">
        <f>G30+J30</f>
        <v>46.61</v>
      </c>
      <c r="G30" s="21">
        <f>G31+G34+G36</f>
        <v>0</v>
      </c>
      <c r="H30" s="8"/>
      <c r="I30" s="8"/>
      <c r="J30" s="21">
        <f>J31+J34+J36</f>
        <v>46.61</v>
      </c>
      <c r="K30" s="21">
        <f>K31+K34+K36</f>
        <v>46.61</v>
      </c>
      <c r="L30" s="21">
        <f>L31+L34+L36</f>
        <v>46.61</v>
      </c>
      <c r="M30" s="28">
        <f>SUM(C30,F30)</f>
        <v>235.671</v>
      </c>
    </row>
    <row r="31" spans="1:13" s="19" customFormat="1" ht="15.75">
      <c r="A31" s="43" t="s">
        <v>45</v>
      </c>
      <c r="B31" s="31" t="s">
        <v>46</v>
      </c>
      <c r="C31" s="58">
        <v>188.671</v>
      </c>
      <c r="D31" s="26">
        <v>138.262</v>
      </c>
      <c r="E31" s="26">
        <v>0.482</v>
      </c>
      <c r="F31" s="26">
        <v>46.61</v>
      </c>
      <c r="G31" s="26"/>
      <c r="H31" s="26"/>
      <c r="I31" s="26"/>
      <c r="J31" s="21">
        <v>46.61</v>
      </c>
      <c r="K31" s="21">
        <v>46.61</v>
      </c>
      <c r="L31" s="21">
        <v>46.61</v>
      </c>
      <c r="M31" s="26">
        <f t="shared" si="0"/>
        <v>235.281</v>
      </c>
    </row>
    <row r="32" spans="1:13" s="19" customFormat="1" ht="15.75">
      <c r="A32" s="43"/>
      <c r="B32" s="31" t="s">
        <v>47</v>
      </c>
      <c r="C32" s="58"/>
      <c r="D32" s="26"/>
      <c r="E32" s="26"/>
      <c r="F32" s="26"/>
      <c r="G32" s="26"/>
      <c r="H32" s="26"/>
      <c r="I32" s="26"/>
      <c r="J32" s="26"/>
      <c r="K32" s="26"/>
      <c r="L32" s="26"/>
      <c r="M32" s="26"/>
    </row>
    <row r="33" spans="1:13" s="19" customFormat="1" ht="2.25" customHeight="1">
      <c r="A33" s="44" t="s">
        <v>127</v>
      </c>
      <c r="B33" s="31" t="s">
        <v>128</v>
      </c>
      <c r="C33" s="58">
        <v>0</v>
      </c>
      <c r="D33" s="26"/>
      <c r="E33" s="26"/>
      <c r="F33" s="26"/>
      <c r="G33" s="26"/>
      <c r="H33" s="26"/>
      <c r="I33" s="26"/>
      <c r="J33" s="26"/>
      <c r="K33" s="26"/>
      <c r="L33" s="26"/>
      <c r="M33" s="26">
        <f>SUM(C33,F33)</f>
        <v>0</v>
      </c>
    </row>
    <row r="34" spans="1:13" s="19" customFormat="1" ht="15.75">
      <c r="A34" s="43" t="s">
        <v>48</v>
      </c>
      <c r="B34" s="31" t="s">
        <v>49</v>
      </c>
      <c r="C34" s="58">
        <v>0.39</v>
      </c>
      <c r="D34" s="26"/>
      <c r="E34" s="26"/>
      <c r="F34" s="26"/>
      <c r="G34" s="26"/>
      <c r="H34" s="26"/>
      <c r="I34" s="26"/>
      <c r="J34" s="26"/>
      <c r="K34" s="26"/>
      <c r="L34" s="26"/>
      <c r="M34" s="26">
        <f>SUM(C34,F34)</f>
        <v>0.39</v>
      </c>
    </row>
    <row r="35" spans="1:13" s="19" customFormat="1" ht="15.75">
      <c r="A35" s="43"/>
      <c r="B35" s="31" t="s">
        <v>50</v>
      </c>
      <c r="C35" s="58"/>
      <c r="D35" s="26"/>
      <c r="E35" s="26"/>
      <c r="F35" s="26"/>
      <c r="G35" s="26"/>
      <c r="H35" s="26"/>
      <c r="I35" s="26"/>
      <c r="J35" s="26"/>
      <c r="K35" s="26"/>
      <c r="L35" s="26"/>
      <c r="M35" s="26"/>
    </row>
    <row r="36" spans="1:13" s="19" customFormat="1" ht="15.75">
      <c r="A36" s="43" t="s">
        <v>51</v>
      </c>
      <c r="B36" s="31" t="s">
        <v>122</v>
      </c>
      <c r="C36" s="58">
        <v>0</v>
      </c>
      <c r="D36" s="26"/>
      <c r="E36" s="26"/>
      <c r="F36" s="26"/>
      <c r="G36" s="26"/>
      <c r="H36" s="26"/>
      <c r="I36" s="26"/>
      <c r="J36" s="26"/>
      <c r="K36" s="26"/>
      <c r="L36" s="26"/>
      <c r="M36" s="26">
        <f>SUM(C36,F36)</f>
        <v>0</v>
      </c>
    </row>
    <row r="37" spans="1:13" s="19" customFormat="1" ht="15.75">
      <c r="A37" s="43"/>
      <c r="B37" s="31"/>
      <c r="C37" s="58"/>
      <c r="D37" s="26"/>
      <c r="E37" s="26"/>
      <c r="F37" s="26"/>
      <c r="G37" s="26"/>
      <c r="H37" s="26"/>
      <c r="I37" s="26"/>
      <c r="J37" s="26"/>
      <c r="K37" s="26"/>
      <c r="L37" s="26"/>
      <c r="M37" s="26"/>
    </row>
    <row r="38" spans="1:13" s="19" customFormat="1" ht="15.75">
      <c r="A38" s="42" t="s">
        <v>52</v>
      </c>
      <c r="B38" s="32" t="s">
        <v>53</v>
      </c>
      <c r="C38" s="59">
        <f>C39+C41+C42</f>
        <v>29.086</v>
      </c>
      <c r="D38" s="28"/>
      <c r="E38" s="28"/>
      <c r="F38" s="28"/>
      <c r="G38" s="28"/>
      <c r="H38" s="28"/>
      <c r="I38" s="28"/>
      <c r="J38" s="28"/>
      <c r="K38" s="28"/>
      <c r="L38" s="28"/>
      <c r="M38" s="28">
        <f>SUM(C38,F38)</f>
        <v>29.086</v>
      </c>
    </row>
    <row r="39" spans="1:13" s="19" customFormat="1" ht="15.75">
      <c r="A39" s="43" t="s">
        <v>165</v>
      </c>
      <c r="B39" s="31" t="s">
        <v>166</v>
      </c>
      <c r="C39" s="58">
        <v>3.9</v>
      </c>
      <c r="D39" s="26"/>
      <c r="E39" s="26"/>
      <c r="F39" s="26"/>
      <c r="G39" s="26"/>
      <c r="H39" s="26"/>
      <c r="I39" s="26"/>
      <c r="J39" s="26"/>
      <c r="K39" s="26"/>
      <c r="L39" s="26"/>
      <c r="M39" s="26">
        <f>SUM(C39,F39)</f>
        <v>3.9</v>
      </c>
    </row>
    <row r="40" spans="1:13" s="19" customFormat="1" ht="15.75">
      <c r="A40" s="43"/>
      <c r="B40" s="31"/>
      <c r="C40" s="58"/>
      <c r="D40" s="26"/>
      <c r="E40" s="26"/>
      <c r="F40" s="26"/>
      <c r="G40" s="26"/>
      <c r="H40" s="26"/>
      <c r="I40" s="26"/>
      <c r="J40" s="26"/>
      <c r="K40" s="26"/>
      <c r="L40" s="26"/>
      <c r="M40" s="26"/>
    </row>
    <row r="41" spans="1:13" s="19" customFormat="1" ht="3" customHeight="1">
      <c r="A41" s="46" t="s">
        <v>123</v>
      </c>
      <c r="B41" s="31" t="s">
        <v>172</v>
      </c>
      <c r="C41" s="58">
        <v>0</v>
      </c>
      <c r="D41" s="26"/>
      <c r="E41" s="26"/>
      <c r="F41" s="26"/>
      <c r="G41" s="26"/>
      <c r="H41" s="26"/>
      <c r="I41" s="26"/>
      <c r="J41" s="26"/>
      <c r="K41" s="26"/>
      <c r="L41" s="26"/>
      <c r="M41" s="26">
        <f aca="true" t="shared" si="1" ref="M41:M48">SUM(C41,F41)</f>
        <v>0</v>
      </c>
    </row>
    <row r="42" spans="1:13" s="19" customFormat="1" ht="31.5">
      <c r="A42" s="46" t="s">
        <v>20</v>
      </c>
      <c r="B42" s="31" t="s">
        <v>160</v>
      </c>
      <c r="C42" s="58">
        <v>25.186</v>
      </c>
      <c r="D42" s="26"/>
      <c r="E42" s="26"/>
      <c r="F42" s="26"/>
      <c r="G42" s="26"/>
      <c r="H42" s="26"/>
      <c r="I42" s="26"/>
      <c r="J42" s="26"/>
      <c r="K42" s="26"/>
      <c r="L42" s="26"/>
      <c r="M42" s="26">
        <f t="shared" si="1"/>
        <v>25.186</v>
      </c>
    </row>
    <row r="43" spans="1:13" s="19" customFormat="1" ht="2.25" customHeight="1">
      <c r="A43" s="44" t="s">
        <v>197</v>
      </c>
      <c r="B43" s="37" t="s">
        <v>198</v>
      </c>
      <c r="C43" s="58">
        <v>0</v>
      </c>
      <c r="D43" s="26"/>
      <c r="E43" s="26"/>
      <c r="F43" s="26"/>
      <c r="G43" s="26"/>
      <c r="H43" s="26"/>
      <c r="I43" s="26"/>
      <c r="J43" s="26"/>
      <c r="K43" s="26"/>
      <c r="L43" s="26"/>
      <c r="M43" s="26">
        <f t="shared" si="1"/>
        <v>0</v>
      </c>
    </row>
    <row r="44" spans="1:13" s="19" customFormat="1" ht="48" customHeight="1" hidden="1">
      <c r="A44" s="44" t="s">
        <v>191</v>
      </c>
      <c r="B44" s="37" t="s">
        <v>192</v>
      </c>
      <c r="C44" s="58"/>
      <c r="D44" s="26"/>
      <c r="E44" s="26"/>
      <c r="F44" s="26">
        <f>G44+J44</f>
        <v>0</v>
      </c>
      <c r="G44" s="26">
        <v>0</v>
      </c>
      <c r="H44" s="26"/>
      <c r="I44" s="26"/>
      <c r="J44" s="26">
        <v>0</v>
      </c>
      <c r="K44" s="26"/>
      <c r="L44" s="26"/>
      <c r="M44" s="26">
        <f t="shared" si="1"/>
        <v>0</v>
      </c>
    </row>
    <row r="45" spans="1:13" s="19" customFormat="1" ht="21" customHeight="1">
      <c r="A45" s="45" t="s">
        <v>54</v>
      </c>
      <c r="B45" s="33" t="s">
        <v>55</v>
      </c>
      <c r="C45" s="58">
        <v>2.147</v>
      </c>
      <c r="D45" s="26"/>
      <c r="E45" s="26"/>
      <c r="F45" s="26"/>
      <c r="G45" s="26"/>
      <c r="H45" s="26"/>
      <c r="I45" s="26"/>
      <c r="J45" s="26"/>
      <c r="K45" s="26"/>
      <c r="L45" s="26"/>
      <c r="M45" s="26">
        <f t="shared" si="1"/>
        <v>2.147</v>
      </c>
    </row>
    <row r="46" spans="1:13" s="19" customFormat="1" ht="15.75">
      <c r="A46" s="45"/>
      <c r="B46" s="33" t="s">
        <v>56</v>
      </c>
      <c r="C46" s="59"/>
      <c r="D46" s="26"/>
      <c r="E46" s="26"/>
      <c r="F46" s="26"/>
      <c r="G46" s="26"/>
      <c r="H46" s="26"/>
      <c r="I46" s="26"/>
      <c r="J46" s="26"/>
      <c r="K46" s="26"/>
      <c r="L46" s="26"/>
      <c r="M46" s="26">
        <f t="shared" si="1"/>
        <v>0</v>
      </c>
    </row>
    <row r="47" spans="1:13" s="19" customFormat="1" ht="2.25" customHeight="1">
      <c r="A47" s="65" t="s">
        <v>193</v>
      </c>
      <c r="B47" s="64" t="s">
        <v>194</v>
      </c>
      <c r="C47" s="59"/>
      <c r="D47" s="26"/>
      <c r="E47" s="26"/>
      <c r="F47" s="26">
        <f>G47+J47</f>
        <v>0</v>
      </c>
      <c r="G47" s="26">
        <v>0</v>
      </c>
      <c r="H47" s="26"/>
      <c r="I47" s="26"/>
      <c r="J47" s="26"/>
      <c r="K47" s="26"/>
      <c r="L47" s="26"/>
      <c r="M47" s="26">
        <f t="shared" si="1"/>
        <v>0</v>
      </c>
    </row>
    <row r="48" spans="1:13" s="19" customFormat="1" ht="33" customHeight="1">
      <c r="A48" s="46" t="s">
        <v>25</v>
      </c>
      <c r="B48" s="34" t="s">
        <v>100</v>
      </c>
      <c r="C48" s="58">
        <v>36.136</v>
      </c>
      <c r="D48" s="55"/>
      <c r="E48" s="55"/>
      <c r="F48" s="26">
        <f>G48+J48</f>
        <v>0</v>
      </c>
      <c r="G48" s="26"/>
      <c r="H48" s="26"/>
      <c r="I48" s="26"/>
      <c r="J48" s="26"/>
      <c r="K48" s="26"/>
      <c r="L48" s="26"/>
      <c r="M48" s="26">
        <f t="shared" si="1"/>
        <v>36.136</v>
      </c>
    </row>
    <row r="49" spans="1:13" ht="15.75">
      <c r="A49" s="41"/>
      <c r="B49" s="13" t="s">
        <v>11</v>
      </c>
      <c r="C49" s="59">
        <f>C24+C30+C38+C45+C48+C43+C44+C47+C23</f>
        <v>5484.017</v>
      </c>
      <c r="D49" s="59">
        <f>D24+D30+D38+D45+D48+D43+D44+D47+D23</f>
        <v>2886.724</v>
      </c>
      <c r="E49" s="59">
        <f>E24+E30+E38+E45+E48+E43+E44+E47+E23</f>
        <v>847.401</v>
      </c>
      <c r="F49" s="59">
        <f>F24+F30+F38+F45+F48+F43+F44+F47</f>
        <v>238.591</v>
      </c>
      <c r="G49" s="59">
        <f>G24+G30+G38+G45+G48+G43+G44+G47</f>
        <v>187.381</v>
      </c>
      <c r="H49" s="59">
        <f>H24+H30+H38+H45+H48+H43+H44+H47+H31</f>
        <v>27.306</v>
      </c>
      <c r="I49" s="59">
        <f>I24+I30+I38+I45+I48+I43+I44+I47+I31</f>
        <v>0</v>
      </c>
      <c r="J49" s="59">
        <f>J24+J30+J38+J45+J48+J43+J44+J47</f>
        <v>51.21</v>
      </c>
      <c r="K49" s="59">
        <f>K24+K30+K38+K45+K48+K43+K44+K47</f>
        <v>46.61</v>
      </c>
      <c r="L49" s="59">
        <f>L24+L30+L38+L45+L48+L43+L44+L47</f>
        <v>46.61</v>
      </c>
      <c r="M49" s="28">
        <f>C49+F49</f>
        <v>5722.608</v>
      </c>
    </row>
    <row r="50" spans="1:13" s="19" customFormat="1" ht="13.5" customHeight="1">
      <c r="A50" s="41"/>
      <c r="B50" s="24"/>
      <c r="C50" s="58"/>
      <c r="D50" s="26"/>
      <c r="E50" s="26"/>
      <c r="F50" s="26"/>
      <c r="G50" s="26"/>
      <c r="H50" s="26"/>
      <c r="I50" s="26"/>
      <c r="J50" s="26"/>
      <c r="K50" s="26"/>
      <c r="L50" s="26"/>
      <c r="M50" s="26"/>
    </row>
    <row r="51" spans="1:13" ht="15.75">
      <c r="A51" s="57" t="s">
        <v>185</v>
      </c>
      <c r="B51" s="20" t="s">
        <v>57</v>
      </c>
      <c r="C51" s="58"/>
      <c r="D51" s="26"/>
      <c r="E51" s="26"/>
      <c r="F51" s="26"/>
      <c r="G51" s="26"/>
      <c r="H51" s="26"/>
      <c r="I51" s="26"/>
      <c r="J51" s="26"/>
      <c r="K51" s="26"/>
      <c r="L51" s="26"/>
      <c r="M51" s="26"/>
    </row>
    <row r="52" spans="1:13" ht="15.75">
      <c r="A52" s="47" t="s">
        <v>58</v>
      </c>
      <c r="B52" s="9" t="s">
        <v>12</v>
      </c>
      <c r="C52" s="59">
        <f aca="true" t="shared" si="2" ref="C52:H52">C53+C54+C55+C56+C57+C58+C59+C60</f>
        <v>12630.32</v>
      </c>
      <c r="D52" s="59">
        <f t="shared" si="2"/>
        <v>7001.571</v>
      </c>
      <c r="E52" s="59">
        <f t="shared" si="2"/>
        <v>2437.8400000000006</v>
      </c>
      <c r="F52" s="59">
        <f t="shared" si="2"/>
        <v>166.95000000000002</v>
      </c>
      <c r="G52" s="59">
        <f>G53+G54+G55+G56+G57+G58+G59+G60</f>
        <v>165.70000000000002</v>
      </c>
      <c r="H52" s="59">
        <f t="shared" si="2"/>
        <v>9.1</v>
      </c>
      <c r="I52" s="28">
        <f>I53+I54+I55+I56+I57+I59+I60</f>
        <v>0.022</v>
      </c>
      <c r="J52" s="28">
        <f>J53+J54+J55+J56+J57+J59+J60</f>
        <v>1.25</v>
      </c>
      <c r="K52" s="28">
        <f>K53+K54+K55+K56+K57+K59+K60</f>
        <v>0</v>
      </c>
      <c r="L52" s="28">
        <f>L53+L54+L55+L56+L57+L59+L60</f>
        <v>0</v>
      </c>
      <c r="M52" s="28">
        <f aca="true" t="shared" si="3" ref="M52:M61">SUM(C52,F52)</f>
        <v>12797.27</v>
      </c>
    </row>
    <row r="53" spans="1:13" ht="15.75">
      <c r="A53" s="43" t="s">
        <v>59</v>
      </c>
      <c r="B53" s="35" t="s">
        <v>60</v>
      </c>
      <c r="C53" s="58">
        <v>11399.274</v>
      </c>
      <c r="D53" s="26">
        <v>6389.872</v>
      </c>
      <c r="E53" s="26">
        <v>2262.003</v>
      </c>
      <c r="F53" s="26">
        <f>G53+J53</f>
        <v>142.997</v>
      </c>
      <c r="G53" s="26">
        <v>141.747</v>
      </c>
      <c r="H53" s="26"/>
      <c r="I53" s="26">
        <v>0</v>
      </c>
      <c r="J53" s="58">
        <v>1.25</v>
      </c>
      <c r="K53" s="58">
        <v>0</v>
      </c>
      <c r="L53" s="26">
        <v>0</v>
      </c>
      <c r="M53" s="26">
        <f t="shared" si="3"/>
        <v>11542.270999999999</v>
      </c>
    </row>
    <row r="54" spans="1:13" ht="31.5">
      <c r="A54" s="46" t="s">
        <v>61</v>
      </c>
      <c r="B54" s="34" t="s">
        <v>170</v>
      </c>
      <c r="C54" s="60">
        <v>397.019</v>
      </c>
      <c r="D54" s="56">
        <v>236.605</v>
      </c>
      <c r="E54" s="56">
        <v>58.626</v>
      </c>
      <c r="F54" s="26">
        <f>G54+J54</f>
        <v>2.227</v>
      </c>
      <c r="G54" s="53">
        <v>2.227</v>
      </c>
      <c r="H54" s="53"/>
      <c r="I54" s="53">
        <v>0.022</v>
      </c>
      <c r="J54" s="53">
        <v>0</v>
      </c>
      <c r="K54" s="62"/>
      <c r="L54" s="62"/>
      <c r="M54" s="53">
        <f t="shared" si="3"/>
        <v>399.246</v>
      </c>
    </row>
    <row r="55" spans="1:13" ht="18" customHeight="1">
      <c r="A55" s="43" t="s">
        <v>62</v>
      </c>
      <c r="B55" s="35" t="s">
        <v>169</v>
      </c>
      <c r="C55" s="58">
        <v>140.019</v>
      </c>
      <c r="D55" s="26">
        <v>83.661</v>
      </c>
      <c r="E55" s="26">
        <v>17.014</v>
      </c>
      <c r="F55" s="53">
        <f>G55+J55</f>
        <v>0</v>
      </c>
      <c r="G55" s="26">
        <v>0</v>
      </c>
      <c r="H55" s="26"/>
      <c r="I55" s="26"/>
      <c r="J55" s="26"/>
      <c r="K55" s="26"/>
      <c r="L55" s="26"/>
      <c r="M55" s="26">
        <f t="shared" si="3"/>
        <v>140.019</v>
      </c>
    </row>
    <row r="56" spans="1:13" ht="31.5">
      <c r="A56" s="46" t="s">
        <v>63</v>
      </c>
      <c r="B56" s="31" t="s">
        <v>173</v>
      </c>
      <c r="C56" s="60">
        <v>168.303</v>
      </c>
      <c r="D56" s="56">
        <v>99.959</v>
      </c>
      <c r="E56" s="56">
        <v>26.291</v>
      </c>
      <c r="F56" s="26"/>
      <c r="G56" s="26"/>
      <c r="H56" s="26"/>
      <c r="I56" s="26"/>
      <c r="J56" s="26"/>
      <c r="K56" s="26"/>
      <c r="L56" s="26"/>
      <c r="M56" s="26">
        <f t="shared" si="3"/>
        <v>168.303</v>
      </c>
    </row>
    <row r="57" spans="1:13" ht="17.25" customHeight="1">
      <c r="A57" s="43" t="s">
        <v>64</v>
      </c>
      <c r="B57" s="31" t="s">
        <v>168</v>
      </c>
      <c r="C57" s="58">
        <v>108.892</v>
      </c>
      <c r="D57" s="26">
        <v>73.39</v>
      </c>
      <c r="E57" s="26"/>
      <c r="F57" s="26"/>
      <c r="G57" s="26"/>
      <c r="H57" s="26"/>
      <c r="I57" s="26"/>
      <c r="J57" s="26"/>
      <c r="K57" s="26"/>
      <c r="L57" s="26"/>
      <c r="M57" s="26">
        <f t="shared" si="3"/>
        <v>108.892</v>
      </c>
    </row>
    <row r="58" spans="1:13" ht="17.25" customHeight="1">
      <c r="A58" s="43" t="s">
        <v>186</v>
      </c>
      <c r="B58" s="35" t="s">
        <v>187</v>
      </c>
      <c r="C58" s="58">
        <v>241.45</v>
      </c>
      <c r="D58" s="26">
        <v>118.084</v>
      </c>
      <c r="E58" s="26">
        <v>73.906</v>
      </c>
      <c r="F58" s="26">
        <f>G58+J58</f>
        <v>21.726</v>
      </c>
      <c r="G58" s="26">
        <v>21.726</v>
      </c>
      <c r="H58" s="26">
        <v>9.1</v>
      </c>
      <c r="I58" s="26"/>
      <c r="J58" s="26"/>
      <c r="K58" s="26"/>
      <c r="L58" s="26"/>
      <c r="M58" s="26">
        <f t="shared" si="3"/>
        <v>263.176</v>
      </c>
    </row>
    <row r="59" spans="1:13" ht="15.75">
      <c r="A59" s="43" t="s">
        <v>65</v>
      </c>
      <c r="B59" s="35" t="s">
        <v>66</v>
      </c>
      <c r="C59" s="58">
        <v>175.363</v>
      </c>
      <c r="D59" s="26"/>
      <c r="E59" s="26"/>
      <c r="F59" s="26"/>
      <c r="G59" s="26"/>
      <c r="H59" s="26"/>
      <c r="I59" s="26"/>
      <c r="J59" s="26"/>
      <c r="K59" s="26"/>
      <c r="L59" s="26"/>
      <c r="M59" s="26">
        <f t="shared" si="3"/>
        <v>175.363</v>
      </c>
    </row>
    <row r="60" spans="1:13" ht="0.75" customHeight="1">
      <c r="A60" s="46" t="s">
        <v>67</v>
      </c>
      <c r="B60" s="31" t="s">
        <v>135</v>
      </c>
      <c r="C60" s="58">
        <v>0</v>
      </c>
      <c r="D60" s="26"/>
      <c r="E60" s="26"/>
      <c r="F60" s="26"/>
      <c r="G60" s="26"/>
      <c r="H60" s="26"/>
      <c r="I60" s="26"/>
      <c r="J60" s="26"/>
      <c r="K60" s="26"/>
      <c r="L60" s="26"/>
      <c r="M60" s="26">
        <f t="shared" si="3"/>
        <v>0</v>
      </c>
    </row>
    <row r="61" spans="1:13" ht="32.25" customHeight="1">
      <c r="A61" s="48" t="s">
        <v>19</v>
      </c>
      <c r="B61" s="31" t="s">
        <v>174</v>
      </c>
      <c r="C61" s="60">
        <v>239.22</v>
      </c>
      <c r="D61" s="56">
        <v>136.326</v>
      </c>
      <c r="E61" s="56">
        <v>48.68</v>
      </c>
      <c r="F61" s="53">
        <f>G61+J61</f>
        <v>0.028</v>
      </c>
      <c r="G61" s="26">
        <v>0.028</v>
      </c>
      <c r="H61" s="26"/>
      <c r="I61" s="26">
        <v>0</v>
      </c>
      <c r="J61"/>
      <c r="K61" s="26"/>
      <c r="L61" s="26"/>
      <c r="M61" s="26">
        <f t="shared" si="3"/>
        <v>239.248</v>
      </c>
    </row>
    <row r="62" spans="1:13" ht="32.25" customHeight="1">
      <c r="A62" s="48" t="s">
        <v>54</v>
      </c>
      <c r="B62" s="33" t="s">
        <v>199</v>
      </c>
      <c r="C62" s="60">
        <v>0</v>
      </c>
      <c r="D62" s="56"/>
      <c r="E62" s="56"/>
      <c r="F62" s="53"/>
      <c r="G62" s="26"/>
      <c r="H62" s="26"/>
      <c r="I62" s="26"/>
      <c r="J62"/>
      <c r="K62" s="26"/>
      <c r="L62" s="26"/>
      <c r="M62" s="26"/>
    </row>
    <row r="63" spans="1:13" ht="21" customHeight="1">
      <c r="A63" s="39"/>
      <c r="B63" s="9" t="s">
        <v>11</v>
      </c>
      <c r="C63" s="59">
        <f>C52+C61+C62</f>
        <v>12869.539999999999</v>
      </c>
      <c r="D63" s="28">
        <f>D52+D61</f>
        <v>7137.897</v>
      </c>
      <c r="E63" s="28">
        <f>E52+E61</f>
        <v>2486.5200000000004</v>
      </c>
      <c r="F63" s="28">
        <f>G63+J63</f>
        <v>166.978</v>
      </c>
      <c r="G63" s="28">
        <f>G52+G61</f>
        <v>165.728</v>
      </c>
      <c r="H63" s="28">
        <f>H52+H61</f>
        <v>9.1</v>
      </c>
      <c r="I63" s="68">
        <f>I53+I54+I61</f>
        <v>0.022</v>
      </c>
      <c r="J63" s="28">
        <f>J52+J61</f>
        <v>1.25</v>
      </c>
      <c r="K63" s="28">
        <f>K52+K61</f>
        <v>0</v>
      </c>
      <c r="L63" s="28">
        <f>L52+L61</f>
        <v>0</v>
      </c>
      <c r="M63" s="28">
        <f>SUM(C63,F63)</f>
        <v>13036.517999999998</v>
      </c>
    </row>
    <row r="64" spans="1:13" ht="35.25" customHeight="1">
      <c r="A64" s="57" t="s">
        <v>188</v>
      </c>
      <c r="B64" s="69" t="s">
        <v>68</v>
      </c>
      <c r="C64" s="58"/>
      <c r="D64" s="26"/>
      <c r="E64" s="26"/>
      <c r="F64" s="26"/>
      <c r="G64" s="26"/>
      <c r="H64" s="26"/>
      <c r="I64" s="26"/>
      <c r="J64" s="26"/>
      <c r="K64" s="26"/>
      <c r="L64" s="26"/>
      <c r="M64" s="26"/>
    </row>
    <row r="65" spans="1:13" ht="15.75">
      <c r="A65" s="47" t="s">
        <v>9</v>
      </c>
      <c r="B65" s="9" t="s">
        <v>10</v>
      </c>
      <c r="C65" s="59">
        <f aca="true" t="shared" si="4" ref="C65:M65">SUM(C66:C104)</f>
        <v>14962.299999999996</v>
      </c>
      <c r="D65" s="59">
        <f t="shared" si="4"/>
        <v>454.74800000000005</v>
      </c>
      <c r="E65" s="59">
        <f t="shared" si="4"/>
        <v>57.62</v>
      </c>
      <c r="F65" s="59">
        <f t="shared" si="4"/>
        <v>52.212</v>
      </c>
      <c r="G65" s="59">
        <f>SUM(G66:G104)</f>
        <v>26.752</v>
      </c>
      <c r="H65" s="59">
        <f t="shared" si="4"/>
        <v>3.327</v>
      </c>
      <c r="I65" s="59">
        <f t="shared" si="4"/>
        <v>0</v>
      </c>
      <c r="J65" s="59">
        <f t="shared" si="4"/>
        <v>25.46</v>
      </c>
      <c r="K65" s="59">
        <f t="shared" si="4"/>
        <v>0</v>
      </c>
      <c r="L65" s="59">
        <f t="shared" si="4"/>
        <v>0</v>
      </c>
      <c r="M65" s="59">
        <f t="shared" si="4"/>
        <v>15014.511999999997</v>
      </c>
    </row>
    <row r="66" spans="1:13" ht="213.75" customHeight="1">
      <c r="A66" s="40" t="s">
        <v>69</v>
      </c>
      <c r="B66" s="17" t="s">
        <v>117</v>
      </c>
      <c r="C66" s="58">
        <v>993.726</v>
      </c>
      <c r="D66" s="26"/>
      <c r="E66" s="26"/>
      <c r="F66" s="8"/>
      <c r="G66" s="26"/>
      <c r="H66" s="26"/>
      <c r="I66" s="26"/>
      <c r="J66" s="26"/>
      <c r="K66" s="26"/>
      <c r="L66" s="26"/>
      <c r="M66" s="26">
        <f>SUM(C66,F66)</f>
        <v>993.726</v>
      </c>
    </row>
    <row r="67" spans="1:13" ht="184.5" customHeight="1">
      <c r="A67" s="40" t="s">
        <v>70</v>
      </c>
      <c r="B67" s="17" t="s">
        <v>102</v>
      </c>
      <c r="C67" s="26">
        <v>50.384</v>
      </c>
      <c r="D67" s="26"/>
      <c r="E67" s="26"/>
      <c r="F67" s="8"/>
      <c r="G67" s="26"/>
      <c r="H67" s="26"/>
      <c r="I67" s="26"/>
      <c r="J67" s="26"/>
      <c r="K67" s="26"/>
      <c r="L67" s="26"/>
      <c r="M67" s="70">
        <f>SUM(C67,F67)</f>
        <v>50.384</v>
      </c>
    </row>
    <row r="68" spans="1:13" ht="213.75" customHeight="1">
      <c r="A68" s="40" t="s">
        <v>71</v>
      </c>
      <c r="B68" s="17" t="s">
        <v>103</v>
      </c>
      <c r="C68" s="26">
        <v>0.564</v>
      </c>
      <c r="D68" s="26"/>
      <c r="E68" s="26"/>
      <c r="F68" s="53">
        <f>G68+J68</f>
        <v>0</v>
      </c>
      <c r="G68" s="26"/>
      <c r="H68" s="26"/>
      <c r="I68" s="26"/>
      <c r="J68" s="26">
        <v>0</v>
      </c>
      <c r="K68" s="26"/>
      <c r="L68" s="26"/>
      <c r="M68" s="26">
        <f>SUM(C68,F68)</f>
        <v>0.564</v>
      </c>
    </row>
    <row r="69" spans="1:13" ht="316.5" customHeight="1">
      <c r="A69" s="40" t="s">
        <v>72</v>
      </c>
      <c r="B69" s="17" t="s">
        <v>142</v>
      </c>
      <c r="C69" s="26">
        <v>64.266</v>
      </c>
      <c r="D69" s="26"/>
      <c r="E69" s="26"/>
      <c r="F69" s="21"/>
      <c r="G69" s="26"/>
      <c r="H69" s="26"/>
      <c r="I69" s="26"/>
      <c r="J69" s="26"/>
      <c r="K69" s="26"/>
      <c r="L69" s="26"/>
      <c r="M69" s="26">
        <f>F69+C69</f>
        <v>64.266</v>
      </c>
    </row>
    <row r="70" spans="1:13" ht="271.5" customHeight="1">
      <c r="A70" s="40"/>
      <c r="B70" s="71" t="s">
        <v>143</v>
      </c>
      <c r="C70" s="26"/>
      <c r="D70" s="26"/>
      <c r="E70" s="26"/>
      <c r="F70" s="8"/>
      <c r="G70" s="26"/>
      <c r="H70" s="26"/>
      <c r="I70" s="26"/>
      <c r="J70" s="26"/>
      <c r="K70" s="26"/>
      <c r="L70" s="26"/>
      <c r="M70" s="26"/>
    </row>
    <row r="71" spans="1:13" ht="127.5" customHeight="1" hidden="1">
      <c r="A71" s="40" t="s">
        <v>73</v>
      </c>
      <c r="B71" s="72" t="s">
        <v>177</v>
      </c>
      <c r="C71" s="26">
        <v>0</v>
      </c>
      <c r="D71" s="26"/>
      <c r="E71" s="26"/>
      <c r="F71" s="8"/>
      <c r="G71" s="26"/>
      <c r="H71" s="26"/>
      <c r="I71" s="26"/>
      <c r="J71" s="26"/>
      <c r="K71" s="26"/>
      <c r="L71" s="26"/>
      <c r="M71" s="26">
        <f>SUM(C71,F71)</f>
        <v>0</v>
      </c>
    </row>
    <row r="72" spans="1:13" ht="3" customHeight="1" hidden="1">
      <c r="A72" s="40"/>
      <c r="B72" s="72" t="s">
        <v>178</v>
      </c>
      <c r="C72" s="26"/>
      <c r="D72" s="26"/>
      <c r="E72" s="26"/>
      <c r="F72" s="8"/>
      <c r="G72" s="26"/>
      <c r="H72" s="26"/>
      <c r="I72" s="26"/>
      <c r="J72" s="26"/>
      <c r="K72" s="26"/>
      <c r="L72" s="26"/>
      <c r="M72" s="26"/>
    </row>
    <row r="73" spans="1:13" ht="102" customHeight="1">
      <c r="A73" s="40" t="s">
        <v>74</v>
      </c>
      <c r="B73" s="17" t="s">
        <v>119</v>
      </c>
      <c r="C73" s="26">
        <v>24.869</v>
      </c>
      <c r="D73" s="26"/>
      <c r="E73" s="26"/>
      <c r="F73" s="8"/>
      <c r="G73" s="26"/>
      <c r="H73" s="26"/>
      <c r="I73" s="26"/>
      <c r="J73" s="26"/>
      <c r="K73" s="26"/>
      <c r="L73" s="26"/>
      <c r="M73" s="26">
        <f aca="true" t="shared" si="5" ref="M73:M107">SUM(C73,F73)</f>
        <v>24.869</v>
      </c>
    </row>
    <row r="74" spans="1:13" ht="97.5" customHeight="1">
      <c r="A74" s="40" t="s">
        <v>75</v>
      </c>
      <c r="B74" s="17" t="s">
        <v>120</v>
      </c>
      <c r="C74" s="26">
        <v>0</v>
      </c>
      <c r="D74" s="26"/>
      <c r="E74" s="26"/>
      <c r="F74" s="8"/>
      <c r="G74" s="26"/>
      <c r="H74" s="26"/>
      <c r="I74" s="26"/>
      <c r="J74" s="26"/>
      <c r="K74" s="26"/>
      <c r="L74" s="26"/>
      <c r="M74" s="26">
        <f t="shared" si="5"/>
        <v>0</v>
      </c>
    </row>
    <row r="75" spans="1:13" ht="80.25" customHeight="1">
      <c r="A75" s="40" t="s">
        <v>76</v>
      </c>
      <c r="B75" s="17" t="s">
        <v>121</v>
      </c>
      <c r="C75" s="26">
        <v>0.189</v>
      </c>
      <c r="D75" s="26"/>
      <c r="E75" s="26"/>
      <c r="F75" s="8"/>
      <c r="G75" s="26"/>
      <c r="H75" s="26"/>
      <c r="I75" s="26"/>
      <c r="J75" s="26"/>
      <c r="K75" s="26"/>
      <c r="L75" s="26"/>
      <c r="M75" s="26">
        <f t="shared" si="5"/>
        <v>0.189</v>
      </c>
    </row>
    <row r="76" spans="1:13" ht="180" customHeight="1">
      <c r="A76" s="40" t="s">
        <v>77</v>
      </c>
      <c r="B76" s="17" t="s">
        <v>130</v>
      </c>
      <c r="C76" s="26">
        <v>182.775</v>
      </c>
      <c r="D76" s="26"/>
      <c r="E76" s="26"/>
      <c r="F76" s="8"/>
      <c r="G76" s="26"/>
      <c r="H76" s="26"/>
      <c r="I76" s="26"/>
      <c r="J76" s="26"/>
      <c r="K76" s="26"/>
      <c r="L76" s="26"/>
      <c r="M76" s="26">
        <f t="shared" si="5"/>
        <v>182.775</v>
      </c>
    </row>
    <row r="77" spans="1:13" ht="179.25" customHeight="1">
      <c r="A77" s="40" t="s">
        <v>78</v>
      </c>
      <c r="B77" s="17" t="s">
        <v>131</v>
      </c>
      <c r="C77" s="26">
        <v>1.9</v>
      </c>
      <c r="D77" s="26"/>
      <c r="E77" s="26"/>
      <c r="F77" s="8"/>
      <c r="G77" s="26"/>
      <c r="H77" s="26"/>
      <c r="I77" s="26"/>
      <c r="J77" s="26"/>
      <c r="K77" s="26"/>
      <c r="L77" s="26"/>
      <c r="M77" s="70">
        <f t="shared" si="5"/>
        <v>1.9</v>
      </c>
    </row>
    <row r="78" spans="1:13" ht="48" customHeight="1">
      <c r="A78" s="40" t="s">
        <v>79</v>
      </c>
      <c r="B78" s="17" t="s">
        <v>104</v>
      </c>
      <c r="C78" s="26">
        <v>14.2</v>
      </c>
      <c r="D78" s="26"/>
      <c r="E78" s="26"/>
      <c r="F78" s="8"/>
      <c r="G78" s="26"/>
      <c r="H78" s="26"/>
      <c r="I78" s="26"/>
      <c r="J78" s="26"/>
      <c r="K78" s="26"/>
      <c r="L78" s="26"/>
      <c r="M78" s="26">
        <f t="shared" si="5"/>
        <v>14.2</v>
      </c>
    </row>
    <row r="79" spans="1:13" ht="33" customHeight="1">
      <c r="A79" s="40" t="s">
        <v>80</v>
      </c>
      <c r="B79" s="17" t="s">
        <v>105</v>
      </c>
      <c r="C79" s="26">
        <v>9.12</v>
      </c>
      <c r="D79" s="26"/>
      <c r="E79" s="26"/>
      <c r="F79" s="26"/>
      <c r="G79" s="26"/>
      <c r="H79" s="26"/>
      <c r="I79" s="26"/>
      <c r="J79" s="26"/>
      <c r="K79" s="26"/>
      <c r="L79" s="26"/>
      <c r="M79" s="26">
        <f t="shared" si="5"/>
        <v>9.12</v>
      </c>
    </row>
    <row r="80" spans="1:13" ht="33" customHeight="1">
      <c r="A80" s="40" t="s">
        <v>145</v>
      </c>
      <c r="B80" s="17" t="s">
        <v>138</v>
      </c>
      <c r="C80" s="26">
        <v>237.869</v>
      </c>
      <c r="D80" s="26"/>
      <c r="E80" s="26"/>
      <c r="F80" s="26"/>
      <c r="G80" s="26"/>
      <c r="H80" s="26"/>
      <c r="I80" s="26"/>
      <c r="J80" s="26"/>
      <c r="K80" s="26"/>
      <c r="L80" s="26"/>
      <c r="M80" s="26">
        <f t="shared" si="5"/>
        <v>237.869</v>
      </c>
    </row>
    <row r="81" spans="1:13" ht="48" customHeight="1">
      <c r="A81" s="40" t="s">
        <v>146</v>
      </c>
      <c r="B81" s="17" t="s">
        <v>152</v>
      </c>
      <c r="C81" s="26">
        <v>7.463</v>
      </c>
      <c r="D81" s="26"/>
      <c r="E81" s="26"/>
      <c r="F81" s="26"/>
      <c r="G81" s="26"/>
      <c r="H81" s="26"/>
      <c r="I81" s="26"/>
      <c r="J81" s="26"/>
      <c r="K81" s="26"/>
      <c r="L81" s="26"/>
      <c r="M81" s="26">
        <f t="shared" si="5"/>
        <v>7.463</v>
      </c>
    </row>
    <row r="82" spans="1:13" ht="34.5" customHeight="1">
      <c r="A82" s="40" t="s">
        <v>81</v>
      </c>
      <c r="B82" s="17" t="s">
        <v>106</v>
      </c>
      <c r="C82" s="26">
        <v>125.273</v>
      </c>
      <c r="D82" s="26"/>
      <c r="E82" s="26"/>
      <c r="F82" s="26"/>
      <c r="G82" s="26"/>
      <c r="H82" s="26"/>
      <c r="I82" s="26"/>
      <c r="J82" s="26"/>
      <c r="K82" s="26"/>
      <c r="L82" s="26"/>
      <c r="M82" s="26">
        <f t="shared" si="5"/>
        <v>125.273</v>
      </c>
    </row>
    <row r="83" spans="1:13" ht="30.75" customHeight="1">
      <c r="A83" s="40" t="s">
        <v>82</v>
      </c>
      <c r="B83" s="17" t="s">
        <v>107</v>
      </c>
      <c r="C83" s="26">
        <v>1921.806</v>
      </c>
      <c r="D83" s="26"/>
      <c r="E83" s="26"/>
      <c r="F83" s="26"/>
      <c r="G83" s="26"/>
      <c r="H83" s="26"/>
      <c r="I83" s="26"/>
      <c r="J83" s="26"/>
      <c r="K83" s="26"/>
      <c r="L83" s="26"/>
      <c r="M83" s="26">
        <f t="shared" si="5"/>
        <v>1921.806</v>
      </c>
    </row>
    <row r="84" spans="1:13" ht="32.25" customHeight="1">
      <c r="A84" s="40" t="s">
        <v>83</v>
      </c>
      <c r="B84" s="17" t="s">
        <v>153</v>
      </c>
      <c r="C84" s="26">
        <v>4292.04</v>
      </c>
      <c r="D84" s="26"/>
      <c r="E84" s="26"/>
      <c r="F84" s="26"/>
      <c r="G84" s="26"/>
      <c r="H84" s="26"/>
      <c r="I84" s="26"/>
      <c r="J84" s="26"/>
      <c r="K84" s="26"/>
      <c r="L84" s="26"/>
      <c r="M84" s="26">
        <f t="shared" si="5"/>
        <v>4292.04</v>
      </c>
    </row>
    <row r="85" spans="1:13" ht="33" customHeight="1">
      <c r="A85" s="40" t="s">
        <v>84</v>
      </c>
      <c r="B85" s="72" t="s">
        <v>132</v>
      </c>
      <c r="C85" s="26">
        <v>662.776</v>
      </c>
      <c r="D85" s="26"/>
      <c r="E85" s="26"/>
      <c r="F85" s="26"/>
      <c r="G85" s="26"/>
      <c r="H85" s="26"/>
      <c r="I85" s="26"/>
      <c r="J85" s="26"/>
      <c r="K85" s="26"/>
      <c r="L85" s="26"/>
      <c r="M85" s="26">
        <f t="shared" si="5"/>
        <v>662.776</v>
      </c>
    </row>
    <row r="86" spans="1:13" ht="30.75" customHeight="1">
      <c r="A86" s="40" t="s">
        <v>85</v>
      </c>
      <c r="B86" s="17" t="s">
        <v>108</v>
      </c>
      <c r="C86" s="26">
        <v>1515.202</v>
      </c>
      <c r="D86" s="26"/>
      <c r="E86" s="26"/>
      <c r="F86" s="26"/>
      <c r="G86" s="26"/>
      <c r="H86" s="26"/>
      <c r="I86" s="26"/>
      <c r="J86" s="26"/>
      <c r="K86" s="26"/>
      <c r="L86" s="26"/>
      <c r="M86" s="26">
        <f t="shared" si="5"/>
        <v>1515.202</v>
      </c>
    </row>
    <row r="87" spans="1:13" ht="30" customHeight="1">
      <c r="A87" s="40" t="s">
        <v>86</v>
      </c>
      <c r="B87" s="17" t="s">
        <v>109</v>
      </c>
      <c r="C87" s="26">
        <v>177.64</v>
      </c>
      <c r="D87" s="26"/>
      <c r="E87" s="26"/>
      <c r="F87" s="26"/>
      <c r="G87" s="26"/>
      <c r="H87" s="26"/>
      <c r="I87" s="26"/>
      <c r="J87" s="26"/>
      <c r="K87" s="26"/>
      <c r="L87" s="26"/>
      <c r="M87" s="26">
        <f t="shared" si="5"/>
        <v>177.64</v>
      </c>
    </row>
    <row r="88" spans="1:13" ht="30" customHeight="1">
      <c r="A88" s="40" t="s">
        <v>136</v>
      </c>
      <c r="B88" s="17" t="s">
        <v>137</v>
      </c>
      <c r="C88" s="26">
        <v>16.958</v>
      </c>
      <c r="D88" s="26"/>
      <c r="E88" s="26"/>
      <c r="F88" s="26"/>
      <c r="G88" s="26"/>
      <c r="H88" s="26"/>
      <c r="I88" s="26"/>
      <c r="J88" s="26"/>
      <c r="K88" s="26"/>
      <c r="L88" s="26"/>
      <c r="M88" s="26">
        <f t="shared" si="5"/>
        <v>16.958</v>
      </c>
    </row>
    <row r="89" spans="1:13" ht="30.75" customHeight="1">
      <c r="A89" s="40" t="s">
        <v>87</v>
      </c>
      <c r="B89" s="17" t="s">
        <v>110</v>
      </c>
      <c r="C89" s="26">
        <v>2123.973</v>
      </c>
      <c r="D89" s="26"/>
      <c r="E89" s="26"/>
      <c r="F89" s="26"/>
      <c r="G89" s="26"/>
      <c r="H89" s="26"/>
      <c r="I89" s="26"/>
      <c r="J89" s="26"/>
      <c r="K89" s="26"/>
      <c r="L89" s="26"/>
      <c r="M89" s="26">
        <f t="shared" si="5"/>
        <v>2123.973</v>
      </c>
    </row>
    <row r="90" spans="1:13" ht="47.25" customHeight="1">
      <c r="A90" s="40" t="s">
        <v>88</v>
      </c>
      <c r="B90" s="17" t="s">
        <v>139</v>
      </c>
      <c r="C90" s="26">
        <v>204.457</v>
      </c>
      <c r="D90" s="26"/>
      <c r="E90" s="26"/>
      <c r="F90" s="8"/>
      <c r="G90" s="26"/>
      <c r="H90" s="26"/>
      <c r="I90" s="26"/>
      <c r="J90" s="26"/>
      <c r="K90" s="26"/>
      <c r="L90" s="26"/>
      <c r="M90" s="26">
        <f t="shared" si="5"/>
        <v>204.457</v>
      </c>
    </row>
    <row r="91" spans="1:13" ht="64.5" customHeight="1">
      <c r="A91" s="40" t="s">
        <v>129</v>
      </c>
      <c r="B91" s="17" t="s">
        <v>140</v>
      </c>
      <c r="C91" s="26">
        <v>1.569</v>
      </c>
      <c r="D91" s="26"/>
      <c r="E91" s="26"/>
      <c r="F91" s="26"/>
      <c r="G91" s="26"/>
      <c r="H91" s="26"/>
      <c r="I91" s="26"/>
      <c r="J91" s="26"/>
      <c r="K91" s="26"/>
      <c r="L91" s="26"/>
      <c r="M91" s="26">
        <f t="shared" si="5"/>
        <v>1.569</v>
      </c>
    </row>
    <row r="92" spans="1:13" ht="21" customHeight="1">
      <c r="A92" s="40" t="s">
        <v>89</v>
      </c>
      <c r="B92" s="17" t="s">
        <v>90</v>
      </c>
      <c r="C92" s="26">
        <v>3.604</v>
      </c>
      <c r="D92" s="26"/>
      <c r="E92" s="26"/>
      <c r="F92" s="26">
        <f>G92+J92</f>
        <v>0.895</v>
      </c>
      <c r="G92" s="58">
        <v>0.895</v>
      </c>
      <c r="H92" s="26"/>
      <c r="I92" s="26"/>
      <c r="J92" s="26"/>
      <c r="K92" s="26"/>
      <c r="L92" s="26"/>
      <c r="M92" s="26">
        <f>SUM(C92,F92)</f>
        <v>4.4990000000000006</v>
      </c>
    </row>
    <row r="93" spans="1:13" ht="21" customHeight="1">
      <c r="A93" s="40" t="s">
        <v>133</v>
      </c>
      <c r="B93" s="34" t="s">
        <v>134</v>
      </c>
      <c r="C93" s="26">
        <v>4.96</v>
      </c>
      <c r="D93" s="26"/>
      <c r="E93" s="26"/>
      <c r="F93" s="26"/>
      <c r="G93" s="26"/>
      <c r="H93" s="26"/>
      <c r="I93" s="26"/>
      <c r="J93" s="26"/>
      <c r="K93" s="26"/>
      <c r="L93" s="26"/>
      <c r="M93" s="26">
        <f t="shared" si="5"/>
        <v>4.96</v>
      </c>
    </row>
    <row r="94" spans="1:13" ht="30.75" customHeight="1">
      <c r="A94" s="40" t="s">
        <v>91</v>
      </c>
      <c r="B94" s="10" t="s">
        <v>144</v>
      </c>
      <c r="C94" s="26">
        <v>5.911</v>
      </c>
      <c r="D94" s="26"/>
      <c r="E94" s="26"/>
      <c r="F94" s="26"/>
      <c r="G94" s="26"/>
      <c r="H94" s="26"/>
      <c r="I94" s="26"/>
      <c r="J94" s="26"/>
      <c r="K94" s="26"/>
      <c r="L94" s="26"/>
      <c r="M94" s="26">
        <f t="shared" si="5"/>
        <v>5.911</v>
      </c>
    </row>
    <row r="95" spans="1:13" ht="49.5" customHeight="1">
      <c r="A95" s="40" t="s">
        <v>92</v>
      </c>
      <c r="B95" s="17" t="s">
        <v>111</v>
      </c>
      <c r="C95" s="26">
        <v>105.493</v>
      </c>
      <c r="D95" s="26"/>
      <c r="E95" s="26"/>
      <c r="F95" s="26"/>
      <c r="G95" s="26"/>
      <c r="H95" s="26"/>
      <c r="I95" s="26"/>
      <c r="J95" s="26"/>
      <c r="K95" s="26"/>
      <c r="L95" s="26"/>
      <c r="M95" s="26">
        <f t="shared" si="5"/>
        <v>105.493</v>
      </c>
    </row>
    <row r="96" spans="1:13" ht="38.25" customHeight="1">
      <c r="A96" s="40" t="s">
        <v>93</v>
      </c>
      <c r="B96" s="17" t="s">
        <v>175</v>
      </c>
      <c r="C96" s="26">
        <v>697.731</v>
      </c>
      <c r="D96" s="58">
        <v>414.958</v>
      </c>
      <c r="E96" s="58">
        <v>55.449</v>
      </c>
      <c r="F96" s="26">
        <f>G96+J96</f>
        <v>51.166</v>
      </c>
      <c r="G96" s="26">
        <v>25.706</v>
      </c>
      <c r="H96" s="26">
        <v>3.327</v>
      </c>
      <c r="I96" s="26"/>
      <c r="J96" s="26">
        <v>25.46</v>
      </c>
      <c r="K96" s="26">
        <v>0</v>
      </c>
      <c r="L96" s="26">
        <v>0</v>
      </c>
      <c r="M96" s="26">
        <f t="shared" si="5"/>
        <v>748.8969999999999</v>
      </c>
    </row>
    <row r="97" spans="1:13" ht="69" customHeight="1">
      <c r="A97" s="40" t="s">
        <v>163</v>
      </c>
      <c r="B97" s="17" t="s">
        <v>164</v>
      </c>
      <c r="C97" s="26">
        <v>46.389</v>
      </c>
      <c r="D97" s="26"/>
      <c r="E97" s="26"/>
      <c r="F97" s="26"/>
      <c r="G97" s="26"/>
      <c r="H97" s="26"/>
      <c r="I97" s="26"/>
      <c r="J97" s="26"/>
      <c r="K97" s="26"/>
      <c r="L97" s="26"/>
      <c r="M97" s="26">
        <f t="shared" si="5"/>
        <v>46.389</v>
      </c>
    </row>
    <row r="98" spans="1:13" ht="36" customHeight="1">
      <c r="A98" s="40" t="s">
        <v>181</v>
      </c>
      <c r="B98" s="17" t="s">
        <v>182</v>
      </c>
      <c r="C98" s="26">
        <v>67.341</v>
      </c>
      <c r="D98" s="26">
        <v>39.79</v>
      </c>
      <c r="E98" s="26">
        <v>2.171</v>
      </c>
      <c r="F98" s="26">
        <f>G98+J98</f>
        <v>0.151</v>
      </c>
      <c r="G98" s="26">
        <v>0.151</v>
      </c>
      <c r="H98" s="26"/>
      <c r="I98" s="26"/>
      <c r="J98" s="26">
        <v>0</v>
      </c>
      <c r="K98" s="26"/>
      <c r="L98" s="26"/>
      <c r="M98" s="26">
        <f t="shared" si="5"/>
        <v>67.49199999999999</v>
      </c>
    </row>
    <row r="99" spans="1:13" ht="80.25" customHeight="1">
      <c r="A99" s="40" t="s">
        <v>161</v>
      </c>
      <c r="B99" s="17" t="s">
        <v>179</v>
      </c>
      <c r="C99" s="26">
        <v>0</v>
      </c>
      <c r="D99" s="26"/>
      <c r="E99" s="26"/>
      <c r="F99" s="26"/>
      <c r="G99" s="26"/>
      <c r="H99" s="26"/>
      <c r="I99" s="26"/>
      <c r="J99" s="26"/>
      <c r="K99" s="26"/>
      <c r="L99" s="26"/>
      <c r="M99" s="26">
        <f t="shared" si="5"/>
        <v>0</v>
      </c>
    </row>
    <row r="100" spans="1:13" ht="30" customHeight="1">
      <c r="A100" s="40" t="s">
        <v>101</v>
      </c>
      <c r="B100" s="17" t="s">
        <v>162</v>
      </c>
      <c r="C100" s="26">
        <v>8.907</v>
      </c>
      <c r="D100" s="26"/>
      <c r="E100" s="26"/>
      <c r="F100" s="26"/>
      <c r="G100" s="26"/>
      <c r="H100" s="26"/>
      <c r="I100" s="26"/>
      <c r="J100" s="26"/>
      <c r="K100" s="26"/>
      <c r="L100" s="26"/>
      <c r="M100" s="70">
        <f t="shared" si="5"/>
        <v>8.907</v>
      </c>
    </row>
    <row r="101" spans="1:13" ht="49.5" customHeight="1">
      <c r="A101" s="40" t="s">
        <v>94</v>
      </c>
      <c r="B101" s="17" t="s">
        <v>112</v>
      </c>
      <c r="C101" s="26">
        <v>1389.105</v>
      </c>
      <c r="D101" s="26"/>
      <c r="E101" s="26"/>
      <c r="F101" s="26"/>
      <c r="G101" s="26"/>
      <c r="H101" s="26"/>
      <c r="I101" s="26"/>
      <c r="J101" s="26"/>
      <c r="K101" s="26"/>
      <c r="L101" s="26"/>
      <c r="M101" s="26">
        <f t="shared" si="5"/>
        <v>1389.105</v>
      </c>
    </row>
    <row r="102" spans="1:13" ht="50.25" customHeight="1" hidden="1">
      <c r="A102" s="40"/>
      <c r="B102" s="17"/>
      <c r="C102" s="26"/>
      <c r="D102" s="26"/>
      <c r="E102" s="26"/>
      <c r="F102" s="26"/>
      <c r="G102" s="26"/>
      <c r="H102" s="26"/>
      <c r="I102" s="26"/>
      <c r="J102" s="26"/>
      <c r="K102" s="26"/>
      <c r="L102" s="26"/>
      <c r="M102" s="26">
        <f t="shared" si="5"/>
        <v>0</v>
      </c>
    </row>
    <row r="103" spans="1:13" ht="68.25" customHeight="1">
      <c r="A103" s="40" t="s">
        <v>125</v>
      </c>
      <c r="B103" s="72" t="s">
        <v>126</v>
      </c>
      <c r="C103" s="26">
        <v>3.756</v>
      </c>
      <c r="D103" s="26"/>
      <c r="E103" s="26"/>
      <c r="F103" s="26"/>
      <c r="G103" s="26"/>
      <c r="H103" s="26"/>
      <c r="I103" s="26"/>
      <c r="J103" s="26"/>
      <c r="K103" s="26"/>
      <c r="L103" s="26"/>
      <c r="M103" s="26">
        <f t="shared" si="5"/>
        <v>3.756</v>
      </c>
    </row>
    <row r="104" spans="1:13" ht="33" customHeight="1">
      <c r="A104" s="40" t="s">
        <v>95</v>
      </c>
      <c r="B104" s="17" t="s">
        <v>113</v>
      </c>
      <c r="C104" s="26">
        <v>0.084</v>
      </c>
      <c r="D104" s="26"/>
      <c r="E104" s="26"/>
      <c r="F104" s="26"/>
      <c r="G104" s="26"/>
      <c r="H104" s="26"/>
      <c r="I104" s="26"/>
      <c r="J104" s="26"/>
      <c r="K104" s="26"/>
      <c r="L104" s="26"/>
      <c r="M104" s="26">
        <f t="shared" si="5"/>
        <v>0.084</v>
      </c>
    </row>
    <row r="105" spans="1:13" ht="48.75" customHeight="1">
      <c r="A105" s="40" t="s">
        <v>96</v>
      </c>
      <c r="B105" s="17" t="s">
        <v>114</v>
      </c>
      <c r="C105" s="26">
        <v>12.679</v>
      </c>
      <c r="D105" s="26"/>
      <c r="E105" s="26"/>
      <c r="F105" s="26"/>
      <c r="G105" s="26"/>
      <c r="H105" s="26"/>
      <c r="I105" s="26"/>
      <c r="J105" s="26"/>
      <c r="K105" s="26"/>
      <c r="L105" s="26"/>
      <c r="M105" s="26">
        <f t="shared" si="5"/>
        <v>12.679</v>
      </c>
    </row>
    <row r="106" spans="1:13" ht="51" customHeight="1">
      <c r="A106" s="40" t="s">
        <v>97</v>
      </c>
      <c r="B106" s="17" t="s">
        <v>115</v>
      </c>
      <c r="C106" s="26">
        <v>3.301</v>
      </c>
      <c r="D106" s="26"/>
      <c r="E106" s="26"/>
      <c r="F106" s="26"/>
      <c r="G106" s="26"/>
      <c r="H106" s="26"/>
      <c r="I106" s="26"/>
      <c r="J106" s="26"/>
      <c r="K106" s="26"/>
      <c r="L106" s="26"/>
      <c r="M106" s="26">
        <f t="shared" si="5"/>
        <v>3.301</v>
      </c>
    </row>
    <row r="107" spans="1:13" ht="30.75" customHeight="1">
      <c r="A107" s="40" t="s">
        <v>98</v>
      </c>
      <c r="B107" s="17" t="s">
        <v>116</v>
      </c>
      <c r="C107" s="26">
        <v>71.513</v>
      </c>
      <c r="D107" s="26"/>
      <c r="E107" s="26"/>
      <c r="F107" s="26"/>
      <c r="G107" s="26"/>
      <c r="H107" s="26"/>
      <c r="I107" s="26"/>
      <c r="J107" s="26"/>
      <c r="K107" s="26"/>
      <c r="L107" s="26"/>
      <c r="M107" s="26">
        <f t="shared" si="5"/>
        <v>71.513</v>
      </c>
    </row>
    <row r="108" spans="1:14" s="19" customFormat="1" ht="24.75" customHeight="1">
      <c r="A108" s="39"/>
      <c r="B108" s="9" t="s">
        <v>11</v>
      </c>
      <c r="C108" s="28">
        <f>C65+C105+C106+C107</f>
        <v>15049.792999999996</v>
      </c>
      <c r="D108" s="28">
        <f>D107+D65+D106+D105</f>
        <v>454.74800000000005</v>
      </c>
      <c r="E108" s="28">
        <f>E107+E65+E106+E105</f>
        <v>57.62</v>
      </c>
      <c r="F108" s="28">
        <f aca="true" t="shared" si="6" ref="F108:L108">F107+F65</f>
        <v>52.212</v>
      </c>
      <c r="G108" s="28">
        <f>G107+G65</f>
        <v>26.752</v>
      </c>
      <c r="H108" s="28">
        <f t="shared" si="6"/>
        <v>3.327</v>
      </c>
      <c r="I108" s="28">
        <f t="shared" si="6"/>
        <v>0</v>
      </c>
      <c r="J108" s="28">
        <f t="shared" si="6"/>
        <v>25.46</v>
      </c>
      <c r="K108" s="28">
        <f t="shared" si="6"/>
        <v>0</v>
      </c>
      <c r="L108" s="28">
        <f t="shared" si="6"/>
        <v>0</v>
      </c>
      <c r="M108" s="73">
        <f>SUM(M66:M107)</f>
        <v>15102.004999999997</v>
      </c>
      <c r="N108" s="8"/>
    </row>
    <row r="109" spans="1:13" s="19" customFormat="1" ht="15.75">
      <c r="A109" s="41"/>
      <c r="B109" s="18"/>
      <c r="C109" s="26"/>
      <c r="D109" s="26"/>
      <c r="E109" s="26"/>
      <c r="F109" s="26"/>
      <c r="G109" s="26"/>
      <c r="H109" s="26"/>
      <c r="I109" s="26"/>
      <c r="J109" s="26"/>
      <c r="K109" s="26"/>
      <c r="L109" s="26"/>
      <c r="M109" s="26"/>
    </row>
    <row r="110" spans="1:13" ht="15.75">
      <c r="A110" s="47" t="s">
        <v>189</v>
      </c>
      <c r="B110" s="74" t="s">
        <v>0</v>
      </c>
      <c r="C110" s="26"/>
      <c r="D110" s="26"/>
      <c r="E110" s="26"/>
      <c r="F110" s="26"/>
      <c r="G110" s="26"/>
      <c r="H110" s="26"/>
      <c r="I110" s="26"/>
      <c r="J110" s="26"/>
      <c r="K110" s="26"/>
      <c r="L110" s="26"/>
      <c r="M110" s="26"/>
    </row>
    <row r="111" spans="1:13" ht="15.75">
      <c r="A111" s="47" t="s">
        <v>14</v>
      </c>
      <c r="B111" s="9" t="s">
        <v>13</v>
      </c>
      <c r="C111" s="28">
        <f>C116+C117+C112+C113+C114+C115</f>
        <v>1034.8139999999999</v>
      </c>
      <c r="D111" s="28">
        <f>D116+D117+D112+D113+D114+D115</f>
        <v>629.976</v>
      </c>
      <c r="E111" s="28">
        <f>E116+E117+E112+E113+E114+E115</f>
        <v>127.628</v>
      </c>
      <c r="F111" s="28">
        <f aca="true" t="shared" si="7" ref="F111:M111">F116+F117+F112+F113+F114+F115</f>
        <v>40.921</v>
      </c>
      <c r="G111" s="28">
        <f t="shared" si="7"/>
        <v>6.106999999999999</v>
      </c>
      <c r="H111" s="28">
        <f t="shared" si="7"/>
        <v>2.553</v>
      </c>
      <c r="I111" s="28">
        <f t="shared" si="7"/>
        <v>0</v>
      </c>
      <c r="J111" s="28">
        <f>J116+J117+J112+J113+J114+J115</f>
        <v>34.814</v>
      </c>
      <c r="K111" s="28">
        <f>K116+K117+K112+K113+K114+K115</f>
        <v>3.55</v>
      </c>
      <c r="L111" s="28">
        <f>L116+L117+L112+L113+L114+L115</f>
        <v>3.55</v>
      </c>
      <c r="M111" s="28">
        <f t="shared" si="7"/>
        <v>1075.735</v>
      </c>
    </row>
    <row r="112" spans="1:13" ht="15.75">
      <c r="A112" s="39" t="s">
        <v>22</v>
      </c>
      <c r="B112" s="10" t="s">
        <v>15</v>
      </c>
      <c r="C112" s="26">
        <v>467.812</v>
      </c>
      <c r="D112" s="26">
        <v>302.678</v>
      </c>
      <c r="E112" s="26">
        <v>34.606</v>
      </c>
      <c r="F112" s="26">
        <f>G112+J112</f>
        <v>29.27</v>
      </c>
      <c r="G112" s="26">
        <v>0</v>
      </c>
      <c r="H112" s="26"/>
      <c r="I112" s="26"/>
      <c r="J112" s="26">
        <v>29.27</v>
      </c>
      <c r="K112" s="21">
        <v>3.55</v>
      </c>
      <c r="L112" s="26">
        <v>3.55</v>
      </c>
      <c r="M112" s="26">
        <f aca="true" t="shared" si="8" ref="M112:M117">SUM(C112,F112)</f>
        <v>497.082</v>
      </c>
    </row>
    <row r="113" spans="1:13" ht="15.75">
      <c r="A113" s="39" t="s">
        <v>23</v>
      </c>
      <c r="B113" s="10" t="s">
        <v>16</v>
      </c>
      <c r="C113" s="26">
        <v>90.095</v>
      </c>
      <c r="D113" s="26">
        <v>51.076</v>
      </c>
      <c r="E113" s="26">
        <v>19.028</v>
      </c>
      <c r="F113" s="26"/>
      <c r="G113" s="26"/>
      <c r="H113" s="26"/>
      <c r="I113" s="26"/>
      <c r="J113" s="26"/>
      <c r="K113" s="26"/>
      <c r="L113" s="26"/>
      <c r="M113" s="26">
        <f t="shared" si="8"/>
        <v>90.095</v>
      </c>
    </row>
    <row r="114" spans="1:13" ht="33.75" customHeight="1">
      <c r="A114" s="40" t="s">
        <v>26</v>
      </c>
      <c r="B114" s="17" t="s">
        <v>32</v>
      </c>
      <c r="C114" s="26">
        <v>238.488</v>
      </c>
      <c r="D114" s="26">
        <v>116.002</v>
      </c>
      <c r="E114" s="26">
        <v>56.446</v>
      </c>
      <c r="F114" s="26">
        <f>G114+J114</f>
        <v>5.408</v>
      </c>
      <c r="G114" s="26">
        <v>1.08</v>
      </c>
      <c r="H114" s="8"/>
      <c r="I114" s="26"/>
      <c r="J114" s="26">
        <v>4.328</v>
      </c>
      <c r="K114" s="26"/>
      <c r="L114" s="26"/>
      <c r="M114" s="26">
        <f t="shared" si="8"/>
        <v>243.896</v>
      </c>
    </row>
    <row r="115" spans="1:13" ht="19.5" customHeight="1">
      <c r="A115" s="40" t="s">
        <v>1</v>
      </c>
      <c r="B115" s="17" t="s">
        <v>2</v>
      </c>
      <c r="C115" s="26">
        <v>190.792</v>
      </c>
      <c r="D115" s="26">
        <v>129.121</v>
      </c>
      <c r="E115" s="26">
        <v>13.748</v>
      </c>
      <c r="F115" s="26">
        <f>G115+J115</f>
        <v>5.332</v>
      </c>
      <c r="G115" s="26">
        <v>4.116</v>
      </c>
      <c r="H115" s="26">
        <v>2.553</v>
      </c>
      <c r="I115" s="26"/>
      <c r="J115" s="26">
        <v>1.216</v>
      </c>
      <c r="K115" s="26"/>
      <c r="L115" s="26"/>
      <c r="M115" s="26">
        <f t="shared" si="8"/>
        <v>196.124</v>
      </c>
    </row>
    <row r="116" spans="1:13" ht="18.75" customHeight="1">
      <c r="A116" s="39" t="s">
        <v>24</v>
      </c>
      <c r="B116" s="10" t="s">
        <v>17</v>
      </c>
      <c r="C116" s="26">
        <v>0</v>
      </c>
      <c r="D116" s="26"/>
      <c r="E116" s="26"/>
      <c r="F116" s="26"/>
      <c r="G116" s="26"/>
      <c r="H116" s="26"/>
      <c r="I116" s="26"/>
      <c r="J116" s="26"/>
      <c r="K116" s="26"/>
      <c r="L116" s="26"/>
      <c r="M116" s="26">
        <f t="shared" si="8"/>
        <v>0</v>
      </c>
    </row>
    <row r="117" spans="1:13" ht="15.75">
      <c r="A117" s="40" t="s">
        <v>27</v>
      </c>
      <c r="B117" s="17" t="s">
        <v>18</v>
      </c>
      <c r="C117" s="26">
        <v>47.627</v>
      </c>
      <c r="D117" s="26">
        <v>31.099</v>
      </c>
      <c r="E117" s="26">
        <v>3.8</v>
      </c>
      <c r="F117" s="26">
        <f>G117+J117</f>
        <v>0.911</v>
      </c>
      <c r="G117" s="26">
        <v>0.911</v>
      </c>
      <c r="H117" s="8"/>
      <c r="I117" s="26"/>
      <c r="J117" s="26"/>
      <c r="K117" s="26"/>
      <c r="L117" s="26"/>
      <c r="M117" s="26">
        <f t="shared" si="8"/>
        <v>48.538000000000004</v>
      </c>
    </row>
    <row r="118" spans="1:13" ht="15.75">
      <c r="A118" s="40"/>
      <c r="B118" s="17"/>
      <c r="C118" s="26"/>
      <c r="D118" s="26"/>
      <c r="E118" s="26"/>
      <c r="F118" s="26"/>
      <c r="G118" s="26"/>
      <c r="H118" s="26"/>
      <c r="I118" s="26"/>
      <c r="J118" s="26"/>
      <c r="K118" s="26"/>
      <c r="L118" s="26"/>
      <c r="M118" s="26"/>
    </row>
    <row r="119" spans="1:13" ht="15.75">
      <c r="A119" s="40"/>
      <c r="B119" s="69" t="s">
        <v>11</v>
      </c>
      <c r="C119" s="28">
        <f aca="true" t="shared" si="9" ref="C119:L119">C112+C113+C114+C115+C116+C117</f>
        <v>1034.814</v>
      </c>
      <c r="D119" s="28">
        <f t="shared" si="9"/>
        <v>629.9760000000001</v>
      </c>
      <c r="E119" s="28">
        <f t="shared" si="9"/>
        <v>127.628</v>
      </c>
      <c r="F119" s="28">
        <f t="shared" si="9"/>
        <v>40.921</v>
      </c>
      <c r="G119" s="28">
        <f>G112+G113+G114+G115+G116+G117</f>
        <v>6.106999999999999</v>
      </c>
      <c r="H119" s="28">
        <f t="shared" si="9"/>
        <v>2.553</v>
      </c>
      <c r="I119" s="28">
        <f t="shared" si="9"/>
        <v>0</v>
      </c>
      <c r="J119" s="28">
        <f t="shared" si="9"/>
        <v>34.814</v>
      </c>
      <c r="K119" s="28">
        <f t="shared" si="9"/>
        <v>3.55</v>
      </c>
      <c r="L119" s="28">
        <f t="shared" si="9"/>
        <v>3.55</v>
      </c>
      <c r="M119" s="28">
        <f>SUM(C119,F119)</f>
        <v>1075.7350000000001</v>
      </c>
    </row>
    <row r="120" spans="1:13" ht="14.25" customHeight="1" hidden="1">
      <c r="A120" s="39"/>
      <c r="B120" s="9"/>
      <c r="C120" s="28"/>
      <c r="D120" s="26"/>
      <c r="E120" s="26"/>
      <c r="F120" s="26"/>
      <c r="G120" s="26"/>
      <c r="H120" s="26"/>
      <c r="I120" s="26"/>
      <c r="J120" s="26"/>
      <c r="K120" s="26"/>
      <c r="L120" s="26"/>
      <c r="M120" s="26">
        <f>SUM(C120,F120)</f>
        <v>0</v>
      </c>
    </row>
    <row r="121" spans="1:13" ht="14.25" customHeight="1">
      <c r="A121" s="39"/>
      <c r="B121" s="9"/>
      <c r="C121" s="28"/>
      <c r="D121" s="26"/>
      <c r="E121" s="26"/>
      <c r="F121" s="26"/>
      <c r="G121" s="26"/>
      <c r="H121" s="26"/>
      <c r="I121" s="26"/>
      <c r="J121" s="26"/>
      <c r="K121" s="26"/>
      <c r="L121" s="26"/>
      <c r="M121" s="26"/>
    </row>
    <row r="122" spans="1:13" ht="21.75" customHeight="1">
      <c r="A122" s="57" t="s">
        <v>190</v>
      </c>
      <c r="B122" s="69" t="s">
        <v>3</v>
      </c>
      <c r="C122" s="26"/>
      <c r="D122" s="26"/>
      <c r="E122" s="26"/>
      <c r="F122" s="26"/>
      <c r="G122" s="26"/>
      <c r="H122" s="26"/>
      <c r="I122" s="26"/>
      <c r="J122" s="26"/>
      <c r="K122" s="26"/>
      <c r="L122" s="26"/>
      <c r="M122" s="26"/>
    </row>
    <row r="123" spans="1:13" ht="51" customHeight="1" hidden="1">
      <c r="A123" s="66"/>
      <c r="B123" s="67" t="s">
        <v>31</v>
      </c>
      <c r="C123" s="61"/>
      <c r="D123" s="61"/>
      <c r="E123" s="61"/>
      <c r="F123" s="61"/>
      <c r="G123" s="61"/>
      <c r="H123" s="61"/>
      <c r="I123" s="61"/>
      <c r="J123" s="61"/>
      <c r="K123" s="61"/>
      <c r="L123" s="61"/>
      <c r="M123" s="61">
        <f>SUM(C123,F123)</f>
        <v>0</v>
      </c>
    </row>
    <row r="124" spans="1:13" ht="47.25" customHeight="1">
      <c r="A124" s="75">
        <v>250311</v>
      </c>
      <c r="B124" s="37" t="s">
        <v>176</v>
      </c>
      <c r="C124" s="26">
        <v>1614.167</v>
      </c>
      <c r="D124" s="26"/>
      <c r="E124" s="26"/>
      <c r="F124" s="26"/>
      <c r="G124" s="26"/>
      <c r="H124" s="26"/>
      <c r="I124" s="26"/>
      <c r="J124" s="26"/>
      <c r="K124" s="26"/>
      <c r="L124" s="26"/>
      <c r="M124" s="26">
        <f aca="true" t="shared" si="10" ref="M124:M129">SUM(C124,F124)</f>
        <v>1614.167</v>
      </c>
    </row>
    <row r="125" spans="1:13" ht="64.5" customHeight="1" hidden="1">
      <c r="A125" s="40"/>
      <c r="B125" s="76"/>
      <c r="C125" s="26"/>
      <c r="D125" s="26"/>
      <c r="E125" s="26"/>
      <c r="F125" s="26"/>
      <c r="G125" s="26"/>
      <c r="H125" s="26"/>
      <c r="I125" s="26"/>
      <c r="J125" s="26"/>
      <c r="K125" s="26"/>
      <c r="L125" s="26"/>
      <c r="M125" s="26">
        <f t="shared" si="10"/>
        <v>0</v>
      </c>
    </row>
    <row r="126" spans="1:13" ht="69" customHeight="1">
      <c r="A126" s="40" t="s">
        <v>200</v>
      </c>
      <c r="B126" s="76" t="s">
        <v>201</v>
      </c>
      <c r="C126" s="26">
        <v>14</v>
      </c>
      <c r="D126" s="26"/>
      <c r="E126" s="26"/>
      <c r="F126" s="26"/>
      <c r="G126" s="26"/>
      <c r="H126" s="26"/>
      <c r="I126" s="26"/>
      <c r="J126" s="26"/>
      <c r="K126" s="26"/>
      <c r="L126" s="26"/>
      <c r="M126" s="26">
        <f t="shared" si="10"/>
        <v>14</v>
      </c>
    </row>
    <row r="127" spans="1:13" ht="69" customHeight="1">
      <c r="A127" s="77">
        <v>250380</v>
      </c>
      <c r="B127" s="37" t="s">
        <v>209</v>
      </c>
      <c r="C127" s="26">
        <v>0</v>
      </c>
      <c r="D127" s="26"/>
      <c r="E127" s="26"/>
      <c r="F127" s="53">
        <f>G127+J127</f>
        <v>125.112</v>
      </c>
      <c r="G127" s="53">
        <v>71.014</v>
      </c>
      <c r="H127" s="53"/>
      <c r="I127" s="53"/>
      <c r="J127" s="53">
        <v>54.098</v>
      </c>
      <c r="K127" s="53"/>
      <c r="L127" s="53"/>
      <c r="M127" s="53">
        <f t="shared" si="10"/>
        <v>125.112</v>
      </c>
    </row>
    <row r="128" spans="1:13" ht="53.25" customHeight="1">
      <c r="A128" s="77">
        <v>250354</v>
      </c>
      <c r="B128" s="37" t="s">
        <v>202</v>
      </c>
      <c r="C128" s="26"/>
      <c r="D128" s="26"/>
      <c r="E128" s="26"/>
      <c r="F128" s="53">
        <f>G128+J128</f>
        <v>114</v>
      </c>
      <c r="G128" s="53">
        <v>68.1</v>
      </c>
      <c r="H128" s="53"/>
      <c r="I128" s="53"/>
      <c r="J128" s="53">
        <v>45.9</v>
      </c>
      <c r="K128" s="53"/>
      <c r="L128" s="53"/>
      <c r="M128" s="53">
        <f t="shared" si="10"/>
        <v>114</v>
      </c>
    </row>
    <row r="129" spans="1:13" ht="19.5" customHeight="1">
      <c r="A129" s="40"/>
      <c r="B129" s="78" t="s">
        <v>4</v>
      </c>
      <c r="C129" s="79">
        <f>C124+C127+C126</f>
        <v>1628.167</v>
      </c>
      <c r="D129" s="79">
        <f>D124+D127+D126</f>
        <v>0</v>
      </c>
      <c r="E129" s="79">
        <f>E124+E127+E126</f>
        <v>0</v>
      </c>
      <c r="F129" s="80">
        <f>F127+F128</f>
        <v>239.112</v>
      </c>
      <c r="G129" s="80">
        <f>G127+G128</f>
        <v>139.11399999999998</v>
      </c>
      <c r="H129" s="80">
        <f>H127</f>
        <v>0</v>
      </c>
      <c r="I129" s="80">
        <f>I127</f>
        <v>0</v>
      </c>
      <c r="J129" s="80">
        <f>J127+J128</f>
        <v>99.99799999999999</v>
      </c>
      <c r="K129" s="80">
        <f>K127</f>
        <v>0</v>
      </c>
      <c r="L129" s="80">
        <f>L127</f>
        <v>0</v>
      </c>
      <c r="M129" s="51">
        <f t="shared" si="10"/>
        <v>1867.279</v>
      </c>
    </row>
    <row r="130" spans="1:13" ht="61.5" customHeight="1" hidden="1">
      <c r="A130" s="40"/>
      <c r="B130" s="37"/>
      <c r="C130" s="26"/>
      <c r="D130" s="26"/>
      <c r="E130" s="26"/>
      <c r="F130" s="26"/>
      <c r="G130" s="26"/>
      <c r="H130" s="26"/>
      <c r="I130" s="26"/>
      <c r="J130" s="26"/>
      <c r="K130" s="26"/>
      <c r="L130" s="26"/>
      <c r="M130" s="26"/>
    </row>
    <row r="131" spans="1:14" ht="18.75">
      <c r="A131" s="39"/>
      <c r="B131" s="81" t="s">
        <v>141</v>
      </c>
      <c r="C131" s="28">
        <f aca="true" t="shared" si="11" ref="C131:L131">C129+C119+C108+C63+C49+C20</f>
        <v>36332.735</v>
      </c>
      <c r="D131" s="28">
        <f t="shared" si="11"/>
        <v>11246.974</v>
      </c>
      <c r="E131" s="28">
        <f t="shared" si="11"/>
        <v>3560.9200000000005</v>
      </c>
      <c r="F131" s="28">
        <f>F129+F119+F108+F63+F49+F20</f>
        <v>739.8140000000001</v>
      </c>
      <c r="G131" s="28">
        <f t="shared" si="11"/>
        <v>525.082</v>
      </c>
      <c r="H131" s="28">
        <f t="shared" si="11"/>
        <v>42.286</v>
      </c>
      <c r="I131" s="28">
        <f t="shared" si="11"/>
        <v>0.022</v>
      </c>
      <c r="J131" s="28">
        <f t="shared" si="11"/>
        <v>214.732</v>
      </c>
      <c r="K131" s="28">
        <f t="shared" si="11"/>
        <v>52.16</v>
      </c>
      <c r="L131" s="28">
        <f t="shared" si="11"/>
        <v>52.16</v>
      </c>
      <c r="M131" s="28">
        <f>C131+F131</f>
        <v>37072.549</v>
      </c>
      <c r="N131" s="23"/>
    </row>
    <row r="132" spans="1:14" ht="31.5">
      <c r="A132" s="39"/>
      <c r="B132" s="10" t="s">
        <v>124</v>
      </c>
      <c r="C132" s="58">
        <f>C107+C106+C105+C101+C91+C90+C89+C88+C87+C86+C85+C84+C83+C82+C81+C80+C79+C77+C76+C75+C74+C73+C71+C69+C68+C67+C66+C128</f>
        <v>14091.417000000001</v>
      </c>
      <c r="D132" s="26"/>
      <c r="E132" s="26"/>
      <c r="F132" s="58">
        <f>F107+F106+F105+F101+F91+F90+F89+F88+F87+F86+F85+F84+F83+F82+F81+F80+F79+F77+F76+F75+F74+F73+F71+F69+F68+F67+F66+F128+F127</f>
        <v>239.112</v>
      </c>
      <c r="G132" s="58">
        <f>G107+G106+G105+G101+G91+G90+G89+G88+G87+G86+G85+G84+G83+G82+G81+G80+G79+G77+G76+G75+G74+G73+G71+G69+G68+G67+G66+G128+G127</f>
        <v>139.11399999999998</v>
      </c>
      <c r="H132" s="26"/>
      <c r="I132" s="26"/>
      <c r="J132" s="58">
        <f>J107+J106+J105+J101+J91+J90+J89+J88+J87+J86+J85+J84+J83+J82+J81+J80+J79+J77+J76+J75+J74+J73+J71+J69+J68+J67+J66+J128+J127</f>
        <v>99.99799999999999</v>
      </c>
      <c r="K132" s="58">
        <f>K107+K106+K105+K101+K91+K90+K89+K88+K87+K86+K85+K84+K83+K82+K81+K80+K79+K77+K76+K75+K74+K73+K71+K69+K68+K67+K66+K128</f>
        <v>0</v>
      </c>
      <c r="L132" s="26">
        <f>L68</f>
        <v>0</v>
      </c>
      <c r="M132" s="26">
        <f>F132+C132</f>
        <v>14330.529</v>
      </c>
      <c r="N132" s="23"/>
    </row>
    <row r="133" spans="1:14" ht="15.75">
      <c r="A133" s="39"/>
      <c r="B133" s="10"/>
      <c r="C133" s="26"/>
      <c r="D133" s="26"/>
      <c r="E133" s="26"/>
      <c r="F133" s="26"/>
      <c r="G133" s="26"/>
      <c r="H133" s="28"/>
      <c r="I133" s="28"/>
      <c r="J133" s="28"/>
      <c r="K133" s="28"/>
      <c r="L133" s="28"/>
      <c r="M133" s="26"/>
      <c r="N133" s="23"/>
    </row>
    <row r="134" spans="1:13" ht="42" customHeight="1">
      <c r="A134" s="7"/>
      <c r="B134" s="82" t="s">
        <v>154</v>
      </c>
      <c r="C134" s="82"/>
      <c r="D134" s="8"/>
      <c r="F134" s="54"/>
      <c r="G134" s="50" t="s">
        <v>155</v>
      </c>
      <c r="H134" s="36"/>
      <c r="I134" s="16"/>
      <c r="J134" s="21"/>
      <c r="K134" s="12"/>
      <c r="L134" s="16" t="s">
        <v>118</v>
      </c>
      <c r="M134" s="12"/>
    </row>
    <row r="135" spans="1:13" ht="12.75" customHeight="1">
      <c r="A135" s="7"/>
      <c r="B135" s="9"/>
      <c r="C135" s="21"/>
      <c r="D135" s="21"/>
      <c r="E135" s="21"/>
      <c r="F135" s="12"/>
      <c r="G135" s="12"/>
      <c r="H135" s="12"/>
      <c r="I135" s="12"/>
      <c r="J135" s="12"/>
      <c r="K135" s="12"/>
      <c r="L135" s="12"/>
      <c r="M135" s="12"/>
    </row>
    <row r="136" spans="1:5" ht="15.75" hidden="1">
      <c r="A136" s="7"/>
      <c r="B136" s="10"/>
      <c r="C136" s="23"/>
      <c r="D136" s="23"/>
      <c r="E136" s="23"/>
    </row>
    <row r="137" spans="1:13" ht="15.75" hidden="1">
      <c r="A137" s="7"/>
      <c r="B137" s="14"/>
      <c r="C137" s="22"/>
      <c r="D137" s="22"/>
      <c r="E137" s="22"/>
      <c r="F137" s="15">
        <f>SUM(G137,J137)</f>
        <v>2</v>
      </c>
      <c r="G137" s="15">
        <f>SUM(G16)</f>
        <v>0</v>
      </c>
      <c r="H137" s="15">
        <f>SUM(H16)</f>
        <v>0</v>
      </c>
      <c r="I137" s="15">
        <f>SUM(I16)</f>
        <v>0</v>
      </c>
      <c r="J137" s="15">
        <f>SUM(J16)</f>
        <v>2</v>
      </c>
      <c r="K137" s="15"/>
      <c r="L137" s="15"/>
      <c r="M137" s="15" t="e">
        <f>SUM(#REF!,F137)</f>
        <v>#REF!</v>
      </c>
    </row>
    <row r="138" spans="1:13" ht="15.75" hidden="1">
      <c r="A138" s="7"/>
      <c r="B138" s="14"/>
      <c r="C138" s="22"/>
      <c r="D138" s="22"/>
      <c r="E138" s="22"/>
      <c r="F138" s="15" t="e">
        <f aca="true" t="shared" si="12" ref="F138:F157">SUM(G138,J138)</f>
        <v>#REF!</v>
      </c>
      <c r="G138" s="15" t="e">
        <f>SUM(#REF!)</f>
        <v>#REF!</v>
      </c>
      <c r="H138" s="15" t="e">
        <f>SUM(#REF!)</f>
        <v>#REF!</v>
      </c>
      <c r="I138" s="15" t="e">
        <f>SUM(#REF!)</f>
        <v>#REF!</v>
      </c>
      <c r="J138" s="15" t="e">
        <f>SUM(#REF!)</f>
        <v>#REF!</v>
      </c>
      <c r="K138" s="15"/>
      <c r="L138" s="15"/>
      <c r="M138" s="15" t="e">
        <f>SUM(#REF!,F138)</f>
        <v>#REF!</v>
      </c>
    </row>
    <row r="139" spans="1:13" ht="15.75" hidden="1">
      <c r="A139" s="7"/>
      <c r="B139" s="14"/>
      <c r="C139" s="22"/>
      <c r="D139" s="22"/>
      <c r="E139" s="22"/>
      <c r="F139" s="15" t="e">
        <f t="shared" si="12"/>
        <v>#REF!</v>
      </c>
      <c r="G139" s="15" t="e">
        <f>SUM(G49,#REF!,#REF!,#REF!,#REF!)</f>
        <v>#REF!</v>
      </c>
      <c r="H139" s="15" t="e">
        <f>SUM(H49,#REF!,#REF!,#REF!,#REF!)</f>
        <v>#REF!</v>
      </c>
      <c r="I139" s="15" t="e">
        <f>SUM(I49,#REF!,#REF!,#REF!,#REF!)</f>
        <v>#REF!</v>
      </c>
      <c r="J139" s="15" t="e">
        <f>SUM(J49,#REF!,#REF!,#REF!,#REF!)</f>
        <v>#REF!</v>
      </c>
      <c r="K139" s="15"/>
      <c r="L139" s="15"/>
      <c r="M139" s="15" t="e">
        <f>SUM(#REF!,F139)</f>
        <v>#REF!</v>
      </c>
    </row>
    <row r="140" spans="1:13" ht="15.75" hidden="1">
      <c r="A140" s="7"/>
      <c r="B140" s="14"/>
      <c r="C140" s="22"/>
      <c r="D140" s="22"/>
      <c r="E140" s="22"/>
      <c r="F140" s="15">
        <f t="shared" si="12"/>
        <v>166.95000000000002</v>
      </c>
      <c r="G140" s="15">
        <f>SUM(G52)</f>
        <v>165.70000000000002</v>
      </c>
      <c r="H140" s="15">
        <f>SUM(H52)</f>
        <v>9.1</v>
      </c>
      <c r="I140" s="15">
        <f>SUM(I52)</f>
        <v>0.022</v>
      </c>
      <c r="J140" s="15">
        <f>SUM(J52)</f>
        <v>1.25</v>
      </c>
      <c r="K140" s="15"/>
      <c r="L140" s="15"/>
      <c r="M140" s="15" t="e">
        <f>SUM(#REF!,F140)</f>
        <v>#REF!</v>
      </c>
    </row>
    <row r="141" spans="1:13" ht="15.75" hidden="1">
      <c r="A141" s="7"/>
      <c r="B141" s="14"/>
      <c r="C141" s="22"/>
      <c r="D141" s="22"/>
      <c r="E141" s="22"/>
      <c r="F141" s="15" t="e">
        <f t="shared" si="12"/>
        <v>#REF!</v>
      </c>
      <c r="G141" s="15" t="e">
        <f>SUM(G66:G69,#REF!)</f>
        <v>#REF!</v>
      </c>
      <c r="H141" s="15" t="e">
        <f>SUM(H66:H69,#REF!)</f>
        <v>#REF!</v>
      </c>
      <c r="I141" s="15" t="e">
        <f>SUM(I66:I69,#REF!)</f>
        <v>#REF!</v>
      </c>
      <c r="J141" s="15" t="e">
        <f>SUM(J66:J69,#REF!)</f>
        <v>#REF!</v>
      </c>
      <c r="K141" s="15"/>
      <c r="L141" s="15"/>
      <c r="M141" s="15" t="e">
        <f>SUM(#REF!,F141)</f>
        <v>#REF!</v>
      </c>
    </row>
    <row r="142" spans="1:13" ht="12.75" customHeight="1" hidden="1">
      <c r="A142" s="7"/>
      <c r="B142" s="14"/>
      <c r="C142" s="22"/>
      <c r="D142" s="22"/>
      <c r="E142" s="22"/>
      <c r="F142" s="15" t="e">
        <f>SUM(#REF!)</f>
        <v>#REF!</v>
      </c>
      <c r="G142" s="15" t="e">
        <f>SUM(#REF!)</f>
        <v>#REF!</v>
      </c>
      <c r="H142" s="15" t="e">
        <f>SUM(#REF!)</f>
        <v>#REF!</v>
      </c>
      <c r="I142" s="15" t="e">
        <f>SUM(#REF!)</f>
        <v>#REF!</v>
      </c>
      <c r="J142" s="15" t="e">
        <f>SUM(#REF!)</f>
        <v>#REF!</v>
      </c>
      <c r="K142" s="15"/>
      <c r="L142" s="15"/>
      <c r="M142" s="15" t="e">
        <f>SUM(#REF!,F142)</f>
        <v>#REF!</v>
      </c>
    </row>
    <row r="143" spans="1:13" ht="15.75" hidden="1">
      <c r="A143" s="7"/>
      <c r="B143" s="14"/>
      <c r="C143" s="22"/>
      <c r="D143" s="22"/>
      <c r="E143" s="22"/>
      <c r="F143" s="15" t="e">
        <f t="shared" si="12"/>
        <v>#REF!</v>
      </c>
      <c r="G143" s="15" t="e">
        <f>SUM(#REF!,G111)</f>
        <v>#REF!</v>
      </c>
      <c r="H143" s="15" t="e">
        <f>SUM(#REF!,H111)</f>
        <v>#REF!</v>
      </c>
      <c r="I143" s="15" t="e">
        <f>SUM(#REF!,I111)</f>
        <v>#REF!</v>
      </c>
      <c r="J143" s="15" t="e">
        <f>SUM(#REF!,J111)</f>
        <v>#REF!</v>
      </c>
      <c r="K143" s="15"/>
      <c r="L143" s="15"/>
      <c r="M143" s="15" t="e">
        <f>SUM(#REF!,F143)</f>
        <v>#REF!</v>
      </c>
    </row>
    <row r="144" spans="1:13" ht="15.75" hidden="1">
      <c r="A144" s="7"/>
      <c r="B144" s="14"/>
      <c r="C144" s="22"/>
      <c r="D144" s="22"/>
      <c r="E144" s="22"/>
      <c r="F144" s="15" t="e">
        <f t="shared" si="12"/>
        <v>#REF!</v>
      </c>
      <c r="G144" s="15" t="e">
        <f>SUM(#REF!,#REF!)</f>
        <v>#REF!</v>
      </c>
      <c r="H144" s="15" t="e">
        <f>SUM(#REF!,#REF!)</f>
        <v>#REF!</v>
      </c>
      <c r="I144" s="15" t="e">
        <f>SUM(#REF!,#REF!)</f>
        <v>#REF!</v>
      </c>
      <c r="J144" s="15" t="e">
        <f>SUM(#REF!,#REF!)</f>
        <v>#REF!</v>
      </c>
      <c r="K144" s="15"/>
      <c r="L144" s="15"/>
      <c r="M144" s="15" t="e">
        <f>SUM(#REF!,F144)</f>
        <v>#REF!</v>
      </c>
    </row>
    <row r="145" spans="1:13" ht="15.75" hidden="1">
      <c r="A145" s="7"/>
      <c r="B145" s="14"/>
      <c r="C145" s="22"/>
      <c r="D145" s="22"/>
      <c r="E145" s="22"/>
      <c r="F145" s="15" t="e">
        <f t="shared" si="12"/>
        <v>#REF!</v>
      </c>
      <c r="G145" s="15" t="e">
        <f>SUM(#REF!)</f>
        <v>#REF!</v>
      </c>
      <c r="H145" s="15" t="e">
        <f>SUM(#REF!)</f>
        <v>#REF!</v>
      </c>
      <c r="I145" s="15" t="e">
        <f>SUM(#REF!)</f>
        <v>#REF!</v>
      </c>
      <c r="J145" s="15" t="e">
        <f>SUM(#REF!)</f>
        <v>#REF!</v>
      </c>
      <c r="K145" s="15"/>
      <c r="L145" s="15"/>
      <c r="M145" s="15" t="e">
        <f>SUM(#REF!,F145)</f>
        <v>#REF!</v>
      </c>
    </row>
    <row r="146" spans="1:13" ht="15.75" hidden="1">
      <c r="A146" s="7"/>
      <c r="B146" s="14"/>
      <c r="C146" s="22"/>
      <c r="D146" s="22"/>
      <c r="E146" s="22"/>
      <c r="F146" s="15" t="e">
        <f t="shared" si="12"/>
        <v>#REF!</v>
      </c>
      <c r="G146" s="15" t="e">
        <f>SUM(#REF!,#REF!,#REF!,#REF!,#REF!,#REF!,#REF!,#REF!,#REF!,#REF!,#REF!)</f>
        <v>#REF!</v>
      </c>
      <c r="H146" s="15" t="e">
        <f>SUM(#REF!,#REF!,#REF!,#REF!,#REF!,#REF!,#REF!,#REF!,#REF!,#REF!,#REF!)</f>
        <v>#REF!</v>
      </c>
      <c r="I146" s="15" t="e">
        <f>SUM(#REF!,#REF!,#REF!,#REF!,#REF!,#REF!,#REF!,#REF!,#REF!,#REF!,#REF!)</f>
        <v>#REF!</v>
      </c>
      <c r="J146" s="15" t="e">
        <f>SUM(#REF!,#REF!,#REF!,#REF!,#REF!,#REF!,#REF!,#REF!,#REF!,#REF!,#REF!)</f>
        <v>#REF!</v>
      </c>
      <c r="K146" s="15"/>
      <c r="L146" s="15"/>
      <c r="M146" s="15" t="e">
        <f>SUM(#REF!,F146)</f>
        <v>#REF!</v>
      </c>
    </row>
    <row r="147" spans="1:13" ht="15.75" hidden="1">
      <c r="A147" s="7"/>
      <c r="B147" s="14"/>
      <c r="C147" s="22"/>
      <c r="D147" s="22"/>
      <c r="E147" s="22"/>
      <c r="F147" s="15" t="e">
        <f t="shared" si="12"/>
        <v>#REF!</v>
      </c>
      <c r="G147" s="15" t="e">
        <f>SUM(#REF!)</f>
        <v>#REF!</v>
      </c>
      <c r="H147" s="15" t="e">
        <f>SUM(#REF!)</f>
        <v>#REF!</v>
      </c>
      <c r="I147" s="15" t="e">
        <f>SUM(#REF!)</f>
        <v>#REF!</v>
      </c>
      <c r="J147" s="15" t="e">
        <f>SUM(#REF!)</f>
        <v>#REF!</v>
      </c>
      <c r="K147" s="15"/>
      <c r="L147" s="15"/>
      <c r="M147" s="15" t="e">
        <f>SUM(#REF!,F147)</f>
        <v>#REF!</v>
      </c>
    </row>
    <row r="148" spans="1:13" ht="15.75" hidden="1">
      <c r="A148" s="7"/>
      <c r="B148" s="14"/>
      <c r="C148" s="22"/>
      <c r="D148" s="22"/>
      <c r="E148" s="22"/>
      <c r="F148" s="15" t="e">
        <f t="shared" si="12"/>
        <v>#REF!</v>
      </c>
      <c r="G148" s="15" t="e">
        <f>SUM(#REF!,#REF!,#REF!,#REF!,#REF!,#REF!)</f>
        <v>#REF!</v>
      </c>
      <c r="H148" s="15" t="e">
        <f>SUM(#REF!,#REF!,#REF!,#REF!,#REF!,#REF!)</f>
        <v>#REF!</v>
      </c>
      <c r="I148" s="15" t="e">
        <f>SUM(#REF!,#REF!,#REF!,#REF!,#REF!,#REF!)</f>
        <v>#REF!</v>
      </c>
      <c r="J148" s="15" t="e">
        <f>SUM(#REF!,#REF!,#REF!,#REF!,#REF!,#REF!)</f>
        <v>#REF!</v>
      </c>
      <c r="K148" s="15"/>
      <c r="L148" s="15"/>
      <c r="M148" s="15" t="e">
        <f>SUM(#REF!,F148)</f>
        <v>#REF!</v>
      </c>
    </row>
    <row r="149" spans="1:13" ht="15.75" hidden="1">
      <c r="A149" s="7"/>
      <c r="B149" s="14"/>
      <c r="C149" s="22"/>
      <c r="D149" s="22"/>
      <c r="E149" s="22"/>
      <c r="F149" s="15" t="e">
        <f t="shared" si="12"/>
        <v>#REF!</v>
      </c>
      <c r="G149" s="15" t="e">
        <f>SUM(#REF!,#REF!)</f>
        <v>#REF!</v>
      </c>
      <c r="H149" s="15" t="e">
        <f>SUM(#REF!,#REF!)</f>
        <v>#REF!</v>
      </c>
      <c r="I149" s="15" t="e">
        <f>SUM(#REF!,#REF!)</f>
        <v>#REF!</v>
      </c>
      <c r="J149" s="15" t="e">
        <f>SUM(#REF!,#REF!)</f>
        <v>#REF!</v>
      </c>
      <c r="K149" s="15"/>
      <c r="L149" s="15"/>
      <c r="M149" s="15" t="e">
        <f>SUM(#REF!,F149)</f>
        <v>#REF!</v>
      </c>
    </row>
    <row r="150" spans="1:13" ht="15.75" hidden="1">
      <c r="A150" s="7"/>
      <c r="B150" s="14"/>
      <c r="C150" s="22"/>
      <c r="D150" s="22"/>
      <c r="E150" s="22"/>
      <c r="F150" s="15" t="e">
        <f t="shared" si="12"/>
        <v>#REF!</v>
      </c>
      <c r="G150" s="15" t="e">
        <f>SUM(#REF!)</f>
        <v>#REF!</v>
      </c>
      <c r="H150" s="15" t="e">
        <f>SUM(#REF!)</f>
        <v>#REF!</v>
      </c>
      <c r="I150" s="15" t="e">
        <f>SUM(#REF!)</f>
        <v>#REF!</v>
      </c>
      <c r="J150" s="15" t="e">
        <f>SUM(#REF!)</f>
        <v>#REF!</v>
      </c>
      <c r="K150" s="15"/>
      <c r="L150" s="15"/>
      <c r="M150" s="15" t="e">
        <f>SUM(#REF!,F150)</f>
        <v>#REF!</v>
      </c>
    </row>
    <row r="151" spans="1:13" ht="15.75" hidden="1">
      <c r="A151" s="6"/>
      <c r="B151" s="14"/>
      <c r="C151" s="22"/>
      <c r="D151" s="22"/>
      <c r="E151" s="22"/>
      <c r="F151" s="15" t="e">
        <f t="shared" si="12"/>
        <v>#REF!</v>
      </c>
      <c r="G151" s="15" t="e">
        <f>SUM(#REF!,#REF!,#REF!,#REF!,#REF!)</f>
        <v>#REF!</v>
      </c>
      <c r="H151" s="15" t="e">
        <f>SUM(#REF!,#REF!,#REF!,#REF!,#REF!)</f>
        <v>#REF!</v>
      </c>
      <c r="I151" s="15" t="e">
        <f>SUM(#REF!,#REF!,#REF!,#REF!,#REF!)</f>
        <v>#REF!</v>
      </c>
      <c r="J151" s="15" t="e">
        <f>SUM(#REF!,#REF!,#REF!,#REF!,#REF!)</f>
        <v>#REF!</v>
      </c>
      <c r="K151" s="15"/>
      <c r="L151" s="15"/>
      <c r="M151" s="15" t="e">
        <f>SUM(#REF!,F151)</f>
        <v>#REF!</v>
      </c>
    </row>
    <row r="152" spans="1:13" ht="15.75" hidden="1">
      <c r="A152" s="6"/>
      <c r="B152" s="14"/>
      <c r="C152" s="22"/>
      <c r="D152" s="22"/>
      <c r="E152" s="22"/>
      <c r="F152" s="15" t="e">
        <f>SUM(#REF!,#REF!,#REF!,#REF!,#REF!,F123)</f>
        <v>#REF!</v>
      </c>
      <c r="G152" s="15" t="e">
        <f>SUM(#REF!,#REF!,#REF!,#REF!,#REF!,G123)</f>
        <v>#REF!</v>
      </c>
      <c r="H152" s="15" t="e">
        <f>SUM(#REF!,#REF!,#REF!,#REF!,#REF!,H123)</f>
        <v>#REF!</v>
      </c>
      <c r="I152" s="15" t="e">
        <f>SUM(#REF!,#REF!,#REF!,#REF!,#REF!,I123)</f>
        <v>#REF!</v>
      </c>
      <c r="J152" s="15" t="e">
        <f>SUM(#REF!,#REF!,#REF!,#REF!,#REF!,J123)</f>
        <v>#REF!</v>
      </c>
      <c r="K152" s="15"/>
      <c r="L152" s="15"/>
      <c r="M152" s="15" t="e">
        <f>SUM(#REF!,F152)</f>
        <v>#REF!</v>
      </c>
    </row>
    <row r="153" spans="1:13" ht="20.25" customHeight="1" hidden="1">
      <c r="A153" s="6"/>
      <c r="B153" s="14"/>
      <c r="C153" s="22"/>
      <c r="D153" s="22"/>
      <c r="E153" s="22"/>
      <c r="F153" s="15" t="e">
        <f t="shared" si="12"/>
        <v>#REF!</v>
      </c>
      <c r="G153" s="15" t="e">
        <f>SUM(#REF!)</f>
        <v>#REF!</v>
      </c>
      <c r="H153" s="15" t="e">
        <f>SUM(#REF!)</f>
        <v>#REF!</v>
      </c>
      <c r="I153" s="15" t="e">
        <f>SUM(#REF!)</f>
        <v>#REF!</v>
      </c>
      <c r="J153" s="15" t="e">
        <f>SUM(#REF!)</f>
        <v>#REF!</v>
      </c>
      <c r="K153" s="15"/>
      <c r="L153" s="15"/>
      <c r="M153" s="15" t="e">
        <f>SUM(#REF!,F153)</f>
        <v>#REF!</v>
      </c>
    </row>
    <row r="154" spans="1:13" ht="21" customHeight="1" hidden="1">
      <c r="A154" s="6"/>
      <c r="B154" s="14"/>
      <c r="C154" s="22"/>
      <c r="D154" s="22"/>
      <c r="E154" s="22"/>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6"/>
      <c r="B155" s="14"/>
      <c r="C155" s="22"/>
      <c r="D155" s="22"/>
      <c r="E155" s="22"/>
      <c r="F155" s="15" t="e">
        <f t="shared" si="12"/>
        <v>#REF!</v>
      </c>
      <c r="G155" s="15" t="e">
        <f>SUM(#REF!,#REF!)</f>
        <v>#REF!</v>
      </c>
      <c r="H155" s="15" t="e">
        <f>SUM(#REF!,#REF!)</f>
        <v>#REF!</v>
      </c>
      <c r="I155" s="15" t="e">
        <f>SUM(#REF!,#REF!)</f>
        <v>#REF!</v>
      </c>
      <c r="J155" s="15" t="e">
        <f>SUM(#REF!,#REF!)</f>
        <v>#REF!</v>
      </c>
      <c r="K155" s="15"/>
      <c r="L155" s="15"/>
      <c r="M155" s="15" t="e">
        <f>SUM(#REF!,F155)</f>
        <v>#REF!</v>
      </c>
    </row>
    <row r="156" spans="1:13" ht="24.75" customHeight="1" hidden="1">
      <c r="A156" s="6"/>
      <c r="B156" s="14"/>
      <c r="C156" s="22"/>
      <c r="D156" s="22"/>
      <c r="E156" s="22"/>
      <c r="F156" s="15">
        <f t="shared" si="12"/>
        <v>0</v>
      </c>
      <c r="G156" s="15"/>
      <c r="H156" s="15"/>
      <c r="I156" s="15"/>
      <c r="J156" s="15"/>
      <c r="K156" s="15"/>
      <c r="L156" s="15"/>
      <c r="M156" s="15" t="e">
        <f>SUM(#REF!,F156)</f>
        <v>#REF!</v>
      </c>
    </row>
    <row r="157" spans="1:13" ht="19.5" customHeight="1" hidden="1">
      <c r="A157" s="6"/>
      <c r="B157" s="14"/>
      <c r="C157" s="22"/>
      <c r="D157" s="22"/>
      <c r="E157" s="22"/>
      <c r="F157" s="15" t="e">
        <f t="shared" si="12"/>
        <v>#REF!</v>
      </c>
      <c r="G157" s="15" t="e">
        <f>SUM(G137:G155)</f>
        <v>#REF!</v>
      </c>
      <c r="H157" s="15" t="e">
        <f>SUM(H137:H155)</f>
        <v>#REF!</v>
      </c>
      <c r="I157" s="15" t="e">
        <f>SUM(I137:I155)</f>
        <v>#REF!</v>
      </c>
      <c r="J157" s="15" t="e">
        <f>SUM(J137:J155)</f>
        <v>#REF!</v>
      </c>
      <c r="K157" s="15"/>
      <c r="L157" s="15"/>
      <c r="M157" s="15" t="e">
        <f>SUM(#REF!,F157)</f>
        <v>#REF!</v>
      </c>
    </row>
    <row r="158" spans="1:5" ht="12.75">
      <c r="A158" s="6"/>
      <c r="B158" s="11"/>
      <c r="C158" s="23"/>
      <c r="D158" s="23"/>
      <c r="E158" s="23"/>
    </row>
    <row r="159" spans="1:5" ht="12.75">
      <c r="A159" s="6"/>
      <c r="B159" s="11"/>
      <c r="C159" s="23"/>
      <c r="D159" s="23"/>
      <c r="E159" s="23"/>
    </row>
    <row r="160" spans="1:5" ht="12.75">
      <c r="A160" s="6"/>
      <c r="B160" s="11"/>
      <c r="C160" s="23"/>
      <c r="D160" s="23"/>
      <c r="E160" s="23"/>
    </row>
    <row r="161" spans="1:5" ht="12.75">
      <c r="A161" s="6"/>
      <c r="B161" s="11"/>
      <c r="C161" s="23"/>
      <c r="D161" s="23"/>
      <c r="E161" s="23"/>
    </row>
    <row r="162" spans="1:5" ht="12.75">
      <c r="A162" s="6"/>
      <c r="B162" s="11"/>
      <c r="C162" s="23"/>
      <c r="D162" s="23"/>
      <c r="E162" s="23"/>
    </row>
    <row r="163" spans="1:5" ht="12.75">
      <c r="A163" s="6"/>
      <c r="B163" s="11"/>
      <c r="C163" s="23"/>
      <c r="D163" s="23"/>
      <c r="E163" s="23"/>
    </row>
    <row r="164" spans="1:5" ht="12.75">
      <c r="A164" s="6"/>
      <c r="B164" s="11"/>
      <c r="C164" s="23"/>
      <c r="D164" s="23"/>
      <c r="E164" s="23"/>
    </row>
    <row r="165" spans="1:5" ht="12.75">
      <c r="A165" s="6"/>
      <c r="B165" s="11"/>
      <c r="C165" s="23"/>
      <c r="D165" s="23"/>
      <c r="E165" s="23"/>
    </row>
    <row r="166" spans="1:5" ht="12.75">
      <c r="A166" s="6"/>
      <c r="B166" s="11"/>
      <c r="C166" s="23"/>
      <c r="D166" s="23"/>
      <c r="E166" s="23"/>
    </row>
    <row r="167" spans="1:5" ht="12.75">
      <c r="A167" s="6"/>
      <c r="B167" s="11"/>
      <c r="C167" s="23"/>
      <c r="D167" s="23"/>
      <c r="E167" s="23"/>
    </row>
    <row r="168" spans="1:5" ht="12.75">
      <c r="A168" s="6"/>
      <c r="B168" s="11"/>
      <c r="C168" s="23"/>
      <c r="D168" s="23"/>
      <c r="E168" s="23"/>
    </row>
    <row r="169" spans="1:5" ht="12.75">
      <c r="A169" s="6"/>
      <c r="B169" s="11"/>
      <c r="C169" s="23"/>
      <c r="D169" s="23"/>
      <c r="E169" s="23"/>
    </row>
    <row r="170" spans="1:5" ht="12.75">
      <c r="A170" s="6"/>
      <c r="B170" s="11"/>
      <c r="C170" s="23"/>
      <c r="D170" s="23"/>
      <c r="E170" s="23"/>
    </row>
    <row r="171" spans="1:5" ht="12.75">
      <c r="A171" s="6"/>
      <c r="B171" s="11"/>
      <c r="C171" s="23"/>
      <c r="D171" s="23"/>
      <c r="E171" s="23"/>
    </row>
    <row r="172" spans="1:5" ht="12.75">
      <c r="A172" s="6"/>
      <c r="B172" s="11"/>
      <c r="C172" s="23"/>
      <c r="D172" s="23"/>
      <c r="E172" s="23"/>
    </row>
    <row r="173" spans="1:5" ht="12.75">
      <c r="A173" s="6"/>
      <c r="B173" s="11"/>
      <c r="C173" s="23"/>
      <c r="D173" s="23"/>
      <c r="E173" s="23"/>
    </row>
    <row r="174" spans="1:5" ht="12.75">
      <c r="A174" s="6"/>
      <c r="B174" s="11"/>
      <c r="C174" s="23"/>
      <c r="D174" s="23"/>
      <c r="E174" s="23"/>
    </row>
    <row r="175" spans="1:5" ht="12.75">
      <c r="A175" s="6"/>
      <c r="B175" s="11"/>
      <c r="C175" s="23"/>
      <c r="D175" s="23"/>
      <c r="E175" s="23"/>
    </row>
    <row r="176" spans="1:5" ht="12.75">
      <c r="A176" s="6"/>
      <c r="B176" s="11"/>
      <c r="C176" s="23"/>
      <c r="D176" s="23"/>
      <c r="E176" s="23"/>
    </row>
    <row r="177" spans="1:5" ht="12.75">
      <c r="A177" s="6"/>
      <c r="B177" s="11"/>
      <c r="C177" s="23"/>
      <c r="D177" s="23"/>
      <c r="E177" s="23"/>
    </row>
    <row r="178" spans="1:5" ht="12.75">
      <c r="A178" s="6"/>
      <c r="B178" s="11"/>
      <c r="C178" s="23"/>
      <c r="D178" s="23"/>
      <c r="E178" s="23"/>
    </row>
    <row r="179" spans="1:5" ht="12.75">
      <c r="A179" s="6"/>
      <c r="B179" s="11"/>
      <c r="C179" s="23"/>
      <c r="D179" s="23"/>
      <c r="E179" s="23"/>
    </row>
    <row r="180" spans="1:5" ht="12.75">
      <c r="A180" s="6"/>
      <c r="B180" s="11"/>
      <c r="C180" s="23"/>
      <c r="D180" s="23"/>
      <c r="E180" s="23"/>
    </row>
    <row r="181" spans="1:5" ht="12.75">
      <c r="A181" s="6"/>
      <c r="B181" s="11"/>
      <c r="C181" s="23"/>
      <c r="D181" s="23"/>
      <c r="E181" s="23"/>
    </row>
    <row r="182" spans="1:5" ht="12.75">
      <c r="A182" s="6"/>
      <c r="B182" s="11"/>
      <c r="C182" s="23"/>
      <c r="D182" s="23"/>
      <c r="E182" s="23"/>
    </row>
    <row r="183" spans="1:5" ht="12.75">
      <c r="A183" s="6"/>
      <c r="B183" s="11"/>
      <c r="C183" s="23"/>
      <c r="D183" s="23"/>
      <c r="E183" s="23"/>
    </row>
    <row r="184" spans="1:5" ht="12.75">
      <c r="A184" s="6"/>
      <c r="B184" s="11"/>
      <c r="C184" s="23"/>
      <c r="D184" s="23"/>
      <c r="E184" s="23"/>
    </row>
    <row r="185" spans="1:5" ht="12.75">
      <c r="A185" s="6"/>
      <c r="B185" s="11"/>
      <c r="C185" s="23"/>
      <c r="D185" s="23"/>
      <c r="E185" s="23"/>
    </row>
    <row r="186" spans="1:5" ht="12.75">
      <c r="A186" s="6"/>
      <c r="B186" s="11"/>
      <c r="C186" s="23"/>
      <c r="D186" s="23"/>
      <c r="E186" s="23"/>
    </row>
    <row r="187" spans="1:5" ht="12.75">
      <c r="A187" s="6"/>
      <c r="B187" s="11"/>
      <c r="C187" s="23"/>
      <c r="D187" s="23"/>
      <c r="E187" s="23"/>
    </row>
    <row r="188" spans="1:5" ht="12.75">
      <c r="A188" s="6"/>
      <c r="B188" s="11"/>
      <c r="C188" s="23"/>
      <c r="D188" s="23"/>
      <c r="E188" s="23"/>
    </row>
    <row r="189" spans="1:5" ht="12.75">
      <c r="A189" s="6"/>
      <c r="B189" s="11"/>
      <c r="C189" s="23"/>
      <c r="D189" s="23"/>
      <c r="E189" s="23"/>
    </row>
    <row r="190" spans="1:5" ht="12.75">
      <c r="A190" s="6"/>
      <c r="B190" s="11"/>
      <c r="C190" s="23"/>
      <c r="D190" s="23"/>
      <c r="E190" s="23"/>
    </row>
    <row r="191" spans="1:5" ht="12.75">
      <c r="A191" s="6"/>
      <c r="B191" s="11"/>
      <c r="C191" s="23"/>
      <c r="D191" s="23"/>
      <c r="E191" s="23"/>
    </row>
    <row r="192" spans="1:5" ht="12.75">
      <c r="A192" s="6"/>
      <c r="B192" s="11"/>
      <c r="C192" s="23"/>
      <c r="D192" s="23"/>
      <c r="E192" s="23"/>
    </row>
    <row r="193" spans="1:5" ht="12.75">
      <c r="A193" s="6"/>
      <c r="B193" s="11"/>
      <c r="C193" s="23"/>
      <c r="D193" s="23"/>
      <c r="E193" s="23"/>
    </row>
    <row r="194" spans="1:5" ht="12.75">
      <c r="A194" s="6"/>
      <c r="B194" s="11"/>
      <c r="C194" s="23"/>
      <c r="D194" s="23"/>
      <c r="E194" s="23"/>
    </row>
    <row r="195" spans="1:5" ht="12.75">
      <c r="A195" s="6"/>
      <c r="B195" s="11"/>
      <c r="C195" s="23"/>
      <c r="D195" s="23"/>
      <c r="E195" s="23"/>
    </row>
    <row r="196" spans="1:5" ht="12.75">
      <c r="A196" s="6"/>
      <c r="B196" s="11"/>
      <c r="C196" s="23"/>
      <c r="D196" s="23"/>
      <c r="E196" s="23"/>
    </row>
    <row r="197" spans="1:5" ht="12.75">
      <c r="A197" s="6"/>
      <c r="B197" s="11"/>
      <c r="C197" s="23"/>
      <c r="D197" s="23"/>
      <c r="E197" s="23"/>
    </row>
    <row r="198" spans="1:5" ht="12.75">
      <c r="A198" s="6"/>
      <c r="B198" s="11"/>
      <c r="C198" s="23"/>
      <c r="D198" s="23"/>
      <c r="E198" s="23"/>
    </row>
    <row r="199" spans="1:5" ht="12.75">
      <c r="A199" s="6"/>
      <c r="B199" s="11"/>
      <c r="C199" s="23"/>
      <c r="D199" s="23"/>
      <c r="E199" s="23"/>
    </row>
    <row r="200" spans="1:5" ht="12.75">
      <c r="A200" s="6"/>
      <c r="B200" s="11"/>
      <c r="C200" s="23"/>
      <c r="D200" s="23"/>
      <c r="E200" s="23"/>
    </row>
    <row r="201" spans="1:5" ht="12.75">
      <c r="A201" s="6"/>
      <c r="B201" s="11"/>
      <c r="C201" s="23"/>
      <c r="D201" s="23"/>
      <c r="E201" s="23"/>
    </row>
    <row r="202" spans="1:5" ht="12.75">
      <c r="A202" s="6"/>
      <c r="B202" s="11"/>
      <c r="C202" s="23"/>
      <c r="D202" s="23"/>
      <c r="E202" s="23"/>
    </row>
    <row r="203" spans="1:5" ht="12.75">
      <c r="A203" s="6"/>
      <c r="B203" s="11"/>
      <c r="C203" s="23"/>
      <c r="D203" s="23"/>
      <c r="E203" s="23"/>
    </row>
    <row r="204" spans="1:5" ht="12.75">
      <c r="A204" s="6"/>
      <c r="B204" s="11"/>
      <c r="C204" s="23"/>
      <c r="D204" s="23"/>
      <c r="E204" s="23"/>
    </row>
    <row r="205" spans="1:5" ht="12.75">
      <c r="A205" s="6"/>
      <c r="B205" s="11"/>
      <c r="C205" s="23"/>
      <c r="D205" s="23"/>
      <c r="E205" s="23"/>
    </row>
    <row r="206" spans="1:5" ht="12.75">
      <c r="A206" s="6"/>
      <c r="B206" s="11"/>
      <c r="C206" s="23"/>
      <c r="D206" s="23"/>
      <c r="E206" s="23"/>
    </row>
    <row r="207" spans="1:5" ht="12.75">
      <c r="A207" s="6"/>
      <c r="B207" s="11"/>
      <c r="C207" s="23"/>
      <c r="D207" s="23"/>
      <c r="E207" s="23"/>
    </row>
    <row r="208" spans="1:5" ht="12.75">
      <c r="A208" s="6"/>
      <c r="B208" s="11"/>
      <c r="C208" s="23"/>
      <c r="D208" s="23"/>
      <c r="E208" s="23"/>
    </row>
    <row r="209" spans="1:5" ht="12.75">
      <c r="A209" s="6"/>
      <c r="B209" s="11"/>
      <c r="C209" s="23"/>
      <c r="D209" s="23"/>
      <c r="E209" s="23"/>
    </row>
    <row r="210" spans="1:5" ht="12.75">
      <c r="A210" s="6"/>
      <c r="B210" s="11"/>
      <c r="C210" s="23"/>
      <c r="D210" s="23"/>
      <c r="E210" s="23"/>
    </row>
    <row r="211" spans="1:5" ht="12.75">
      <c r="A211" s="6"/>
      <c r="B211" s="11"/>
      <c r="C211" s="23"/>
      <c r="D211" s="23"/>
      <c r="E211" s="23"/>
    </row>
    <row r="212" spans="1:5" ht="12.75">
      <c r="A212" s="6"/>
      <c r="B212" s="11"/>
      <c r="C212" s="23"/>
      <c r="D212" s="23"/>
      <c r="E212" s="23"/>
    </row>
    <row r="213" spans="1:5" ht="12.75">
      <c r="A213" s="6"/>
      <c r="B213" s="11"/>
      <c r="C213" s="23"/>
      <c r="D213" s="23"/>
      <c r="E213" s="23"/>
    </row>
    <row r="214" spans="1:5" ht="12.75">
      <c r="A214" s="6"/>
      <c r="B214" s="11"/>
      <c r="C214" s="23"/>
      <c r="D214" s="23"/>
      <c r="E214" s="23"/>
    </row>
    <row r="215" spans="1:5" ht="12.75">
      <c r="A215" s="6"/>
      <c r="B215" s="11"/>
      <c r="C215" s="23"/>
      <c r="D215" s="23"/>
      <c r="E215" s="23"/>
    </row>
    <row r="216" spans="1:5" ht="12.75">
      <c r="A216" s="6"/>
      <c r="B216" s="11"/>
      <c r="C216" s="23"/>
      <c r="D216" s="23"/>
      <c r="E216" s="23"/>
    </row>
    <row r="217" spans="1:5" ht="12.75">
      <c r="A217" s="6"/>
      <c r="B217" s="11"/>
      <c r="C217" s="23"/>
      <c r="D217" s="23"/>
      <c r="E217" s="23"/>
    </row>
    <row r="218" spans="1:5" ht="12.75">
      <c r="A218" s="6"/>
      <c r="B218" s="11"/>
      <c r="C218" s="23"/>
      <c r="D218" s="23"/>
      <c r="E218" s="23"/>
    </row>
    <row r="219" spans="1:5" ht="12.75">
      <c r="A219" s="6"/>
      <c r="B219" s="11"/>
      <c r="C219" s="23"/>
      <c r="D219" s="23"/>
      <c r="E219" s="23"/>
    </row>
    <row r="220" spans="1:5" ht="12.75">
      <c r="A220" s="6"/>
      <c r="B220" s="11"/>
      <c r="C220" s="23"/>
      <c r="D220" s="23"/>
      <c r="E220" s="23"/>
    </row>
    <row r="221" spans="1:5" ht="12.75">
      <c r="A221" s="6"/>
      <c r="B221" s="11"/>
      <c r="C221" s="23"/>
      <c r="D221" s="23"/>
      <c r="E221" s="23"/>
    </row>
    <row r="222" spans="1:5" ht="12.75">
      <c r="A222" s="6"/>
      <c r="B222" s="11"/>
      <c r="C222" s="23"/>
      <c r="D222" s="23"/>
      <c r="E222" s="23"/>
    </row>
    <row r="223" spans="1:5" ht="12.75">
      <c r="A223" s="6"/>
      <c r="B223" s="11"/>
      <c r="C223" s="23"/>
      <c r="D223" s="23"/>
      <c r="E223" s="23"/>
    </row>
    <row r="224" spans="1:5" ht="12.75">
      <c r="A224" s="6"/>
      <c r="B224" s="11"/>
      <c r="C224" s="23"/>
      <c r="D224" s="23"/>
      <c r="E224" s="23"/>
    </row>
    <row r="225" spans="1:5" ht="12.75">
      <c r="A225" s="6"/>
      <c r="B225" s="11"/>
      <c r="C225" s="23"/>
      <c r="D225" s="23"/>
      <c r="E225" s="23"/>
    </row>
    <row r="226" spans="1:5" ht="12.75">
      <c r="A226" s="6"/>
      <c r="B226" s="11"/>
      <c r="C226" s="23"/>
      <c r="D226" s="23"/>
      <c r="E226" s="23"/>
    </row>
    <row r="227" spans="1:5" ht="12.75">
      <c r="A227" s="6"/>
      <c r="B227" s="11"/>
      <c r="C227" s="23"/>
      <c r="D227" s="23"/>
      <c r="E227" s="23"/>
    </row>
    <row r="228" spans="1:5" ht="12.75">
      <c r="A228" s="6"/>
      <c r="B228" s="11"/>
      <c r="C228" s="23"/>
      <c r="D228" s="23"/>
      <c r="E228" s="23"/>
    </row>
    <row r="229" spans="1:5" ht="12.75">
      <c r="A229" s="6"/>
      <c r="B229" s="11"/>
      <c r="C229" s="23"/>
      <c r="D229" s="23"/>
      <c r="E229" s="23"/>
    </row>
    <row r="230" spans="1:5" ht="12.75">
      <c r="A230" s="6"/>
      <c r="B230" s="11"/>
      <c r="C230" s="23"/>
      <c r="D230" s="23"/>
      <c r="E230" s="23"/>
    </row>
    <row r="231" spans="1:5" ht="12.75">
      <c r="A231" s="6"/>
      <c r="B231" s="11"/>
      <c r="C231" s="23"/>
      <c r="D231" s="23"/>
      <c r="E231" s="23"/>
    </row>
    <row r="232" spans="1:5" ht="12.75">
      <c r="A232" s="6"/>
      <c r="B232" s="11"/>
      <c r="C232" s="23"/>
      <c r="D232" s="23"/>
      <c r="E232" s="23"/>
    </row>
    <row r="233" spans="1:5" ht="12.75">
      <c r="A233" s="6"/>
      <c r="B233" s="11"/>
      <c r="C233" s="23"/>
      <c r="D233" s="23"/>
      <c r="E233" s="23"/>
    </row>
    <row r="234" spans="1:5" ht="12.75">
      <c r="A234" s="6"/>
      <c r="B234" s="11"/>
      <c r="C234" s="23"/>
      <c r="D234" s="23"/>
      <c r="E234" s="23"/>
    </row>
    <row r="235" spans="1:5" ht="12.75">
      <c r="A235" s="6"/>
      <c r="B235" s="11"/>
      <c r="C235" s="23"/>
      <c r="D235" s="23"/>
      <c r="E235" s="23"/>
    </row>
    <row r="236" spans="1:5" ht="12.75">
      <c r="A236" s="6"/>
      <c r="B236" s="11"/>
      <c r="C236" s="23"/>
      <c r="D236" s="23"/>
      <c r="E236" s="23"/>
    </row>
    <row r="237" spans="1:5" ht="12.75">
      <c r="A237" s="6"/>
      <c r="B237" s="11"/>
      <c r="C237" s="23"/>
      <c r="D237" s="23"/>
      <c r="E237" s="23"/>
    </row>
    <row r="238" spans="1:5" ht="12.75">
      <c r="A238" s="6"/>
      <c r="B238" s="11"/>
      <c r="C238" s="23"/>
      <c r="D238" s="23"/>
      <c r="E238" s="23"/>
    </row>
    <row r="239" spans="1:5" ht="12.75">
      <c r="A239" s="6"/>
      <c r="B239" s="11"/>
      <c r="C239" s="23"/>
      <c r="D239" s="23"/>
      <c r="E239" s="23"/>
    </row>
    <row r="240" spans="1:5" ht="12.75">
      <c r="A240" s="6"/>
      <c r="B240" s="11"/>
      <c r="C240" s="23"/>
      <c r="D240" s="23"/>
      <c r="E240" s="23"/>
    </row>
    <row r="241" spans="1:5" ht="12.75">
      <c r="A241" s="6"/>
      <c r="B241" s="11"/>
      <c r="C241" s="23"/>
      <c r="D241" s="23"/>
      <c r="E241" s="23"/>
    </row>
    <row r="242" spans="1:5" ht="12.75">
      <c r="A242" s="6"/>
      <c r="B242" s="11"/>
      <c r="C242" s="23"/>
      <c r="D242" s="23"/>
      <c r="E242" s="23"/>
    </row>
    <row r="243" spans="1:5" ht="12.75">
      <c r="A243" s="6"/>
      <c r="B243" s="11"/>
      <c r="C243" s="23"/>
      <c r="D243" s="23"/>
      <c r="E243" s="23"/>
    </row>
    <row r="244" spans="1:5" ht="12.75">
      <c r="A244" s="6"/>
      <c r="B244" s="11"/>
      <c r="C244" s="23"/>
      <c r="D244" s="23"/>
      <c r="E244" s="23"/>
    </row>
    <row r="245" spans="1:5" ht="12.75">
      <c r="A245" s="6"/>
      <c r="B245" s="11"/>
      <c r="C245" s="23"/>
      <c r="D245" s="23"/>
      <c r="E245" s="23"/>
    </row>
    <row r="246" spans="1:5" ht="12.75">
      <c r="A246" s="6"/>
      <c r="B246" s="11"/>
      <c r="C246" s="23"/>
      <c r="D246" s="23"/>
      <c r="E246" s="23"/>
    </row>
    <row r="247" spans="1:5" ht="12.75">
      <c r="A247" s="6"/>
      <c r="B247" s="11"/>
      <c r="C247" s="23"/>
      <c r="D247" s="23"/>
      <c r="E247" s="23"/>
    </row>
    <row r="248" spans="1:5" ht="12.75">
      <c r="A248" s="6"/>
      <c r="B248" s="11"/>
      <c r="C248" s="23"/>
      <c r="D248" s="23"/>
      <c r="E248" s="23"/>
    </row>
    <row r="249" spans="1:5" ht="12.75">
      <c r="A249" s="6"/>
      <c r="B249" s="11"/>
      <c r="C249" s="23"/>
      <c r="D249" s="23"/>
      <c r="E249" s="23"/>
    </row>
    <row r="250" spans="1:5" ht="12.75">
      <c r="A250" s="6"/>
      <c r="B250" s="11"/>
      <c r="C250" s="23"/>
      <c r="D250" s="23"/>
      <c r="E250" s="23"/>
    </row>
    <row r="251" spans="1:5" ht="12.75">
      <c r="A251" s="6"/>
      <c r="B251" s="11"/>
      <c r="C251" s="23"/>
      <c r="D251" s="23"/>
      <c r="E251" s="23"/>
    </row>
    <row r="252" spans="1:5" ht="12.75">
      <c r="A252" s="6"/>
      <c r="B252" s="11"/>
      <c r="C252" s="23"/>
      <c r="D252" s="23"/>
      <c r="E252" s="23"/>
    </row>
    <row r="253" spans="1:5" ht="12.75">
      <c r="A253" s="6"/>
      <c r="B253" s="11"/>
      <c r="C253" s="23"/>
      <c r="D253" s="23"/>
      <c r="E253" s="23"/>
    </row>
    <row r="254" spans="1:5" ht="12.75">
      <c r="A254" s="6"/>
      <c r="B254" s="11"/>
      <c r="C254" s="23"/>
      <c r="D254" s="23"/>
      <c r="E254" s="23"/>
    </row>
    <row r="255" spans="1:5" ht="12.75">
      <c r="A255" s="6"/>
      <c r="B255" s="11"/>
      <c r="C255" s="23"/>
      <c r="D255" s="23"/>
      <c r="E255" s="23"/>
    </row>
    <row r="256" spans="1:5" ht="12.75">
      <c r="A256" s="6"/>
      <c r="B256" s="11"/>
      <c r="C256" s="23"/>
      <c r="D256" s="23"/>
      <c r="E256" s="23"/>
    </row>
    <row r="257" spans="1:5" ht="12.75">
      <c r="A257" s="6"/>
      <c r="B257" s="11"/>
      <c r="C257" s="23"/>
      <c r="D257" s="23"/>
      <c r="E257" s="23"/>
    </row>
    <row r="258" spans="1:5" ht="12.75">
      <c r="A258" s="6"/>
      <c r="B258" s="11"/>
      <c r="C258" s="23"/>
      <c r="D258" s="23"/>
      <c r="E258" s="23"/>
    </row>
    <row r="259" spans="1:5" ht="12.75">
      <c r="A259" s="6"/>
      <c r="B259" s="11"/>
      <c r="C259" s="23"/>
      <c r="D259" s="23"/>
      <c r="E259" s="23"/>
    </row>
    <row r="260" spans="1:5" ht="12.75">
      <c r="A260" s="6"/>
      <c r="B260" s="11"/>
      <c r="C260" s="23"/>
      <c r="D260" s="23"/>
      <c r="E260" s="23"/>
    </row>
    <row r="261" spans="1:5" ht="12.75">
      <c r="A261" s="6"/>
      <c r="B261" s="11"/>
      <c r="C261" s="23"/>
      <c r="D261" s="23"/>
      <c r="E261" s="23"/>
    </row>
    <row r="262" spans="1:5" ht="12.75">
      <c r="A262" s="6"/>
      <c r="B262" s="11"/>
      <c r="C262" s="23"/>
      <c r="D262" s="23"/>
      <c r="E262" s="23"/>
    </row>
    <row r="263" spans="1:5" ht="12.75">
      <c r="A263" s="6"/>
      <c r="B263" s="11"/>
      <c r="C263" s="23"/>
      <c r="D263" s="23"/>
      <c r="E263" s="23"/>
    </row>
    <row r="264" spans="1:5" ht="12.75">
      <c r="A264" s="6"/>
      <c r="B264" s="11"/>
      <c r="C264" s="23"/>
      <c r="D264" s="23"/>
      <c r="E264" s="23"/>
    </row>
    <row r="265" spans="1:5" ht="12.75">
      <c r="A265" s="6"/>
      <c r="B265" s="11"/>
      <c r="C265" s="23"/>
      <c r="D265" s="23"/>
      <c r="E265" s="23"/>
    </row>
    <row r="266" spans="1:5" ht="12.75">
      <c r="A266" s="6"/>
      <c r="B266" s="11"/>
      <c r="C266" s="23"/>
      <c r="D266" s="23"/>
      <c r="E266" s="23"/>
    </row>
    <row r="267" spans="1:5" ht="12.75">
      <c r="A267" s="6"/>
      <c r="B267" s="11"/>
      <c r="C267" s="23"/>
      <c r="D267" s="23"/>
      <c r="E267" s="23"/>
    </row>
    <row r="268" spans="1:5" ht="12.75">
      <c r="A268" s="6"/>
      <c r="B268" s="11"/>
      <c r="C268" s="23"/>
      <c r="D268" s="23"/>
      <c r="E268" s="23"/>
    </row>
    <row r="269" spans="1:5" ht="12.75">
      <c r="A269" s="6"/>
      <c r="B269" s="11"/>
      <c r="C269" s="23"/>
      <c r="D269" s="23"/>
      <c r="E269" s="23"/>
    </row>
    <row r="270" spans="1:5" ht="12.75">
      <c r="A270" s="6"/>
      <c r="B270" s="11"/>
      <c r="C270" s="23"/>
      <c r="D270" s="23"/>
      <c r="E270" s="23"/>
    </row>
    <row r="271" spans="1:5" ht="12.75">
      <c r="A271" s="6"/>
      <c r="B271" s="11"/>
      <c r="C271" s="23"/>
      <c r="D271" s="23"/>
      <c r="E271" s="23"/>
    </row>
    <row r="272" spans="1:5" ht="12.75">
      <c r="A272" s="6"/>
      <c r="B272" s="11"/>
      <c r="C272" s="23"/>
      <c r="D272" s="23"/>
      <c r="E272" s="23"/>
    </row>
    <row r="273" spans="1:5" ht="12.75">
      <c r="A273" s="6"/>
      <c r="B273" s="11"/>
      <c r="C273" s="23"/>
      <c r="D273" s="23"/>
      <c r="E273" s="23"/>
    </row>
    <row r="274" spans="1:5" ht="12.75">
      <c r="A274" s="6"/>
      <c r="B274" s="11"/>
      <c r="C274" s="23"/>
      <c r="D274" s="23"/>
      <c r="E274" s="23"/>
    </row>
    <row r="275" spans="1:5" ht="12.75">
      <c r="A275" s="6"/>
      <c r="B275" s="11"/>
      <c r="C275" s="23"/>
      <c r="D275" s="23"/>
      <c r="E275" s="23"/>
    </row>
    <row r="276" spans="1:5" ht="12.75">
      <c r="A276" s="6"/>
      <c r="B276" s="11"/>
      <c r="C276" s="23"/>
      <c r="D276" s="23"/>
      <c r="E276" s="23"/>
    </row>
    <row r="277" spans="1:5" ht="12.75">
      <c r="A277" s="6"/>
      <c r="B277" s="11"/>
      <c r="C277" s="23"/>
      <c r="D277" s="23"/>
      <c r="E277" s="23"/>
    </row>
    <row r="278" spans="1:5" ht="12.75">
      <c r="A278" s="6"/>
      <c r="B278" s="11"/>
      <c r="C278" s="23"/>
      <c r="D278" s="23"/>
      <c r="E278" s="23"/>
    </row>
    <row r="279" spans="1:5" ht="12.75">
      <c r="A279" s="6"/>
      <c r="B279" s="11"/>
      <c r="C279" s="23"/>
      <c r="D279" s="23"/>
      <c r="E279" s="23"/>
    </row>
    <row r="280" spans="1:5" ht="12.75">
      <c r="A280" s="6"/>
      <c r="B280" s="11"/>
      <c r="C280" s="23"/>
      <c r="D280" s="23"/>
      <c r="E280" s="23"/>
    </row>
    <row r="281" spans="1:5" ht="12.75">
      <c r="A281" s="6"/>
      <c r="B281" s="11"/>
      <c r="C281" s="23"/>
      <c r="D281" s="23"/>
      <c r="E281" s="23"/>
    </row>
    <row r="282" spans="1:5" ht="12.75">
      <c r="A282" s="6"/>
      <c r="B282" s="11"/>
      <c r="C282" s="23"/>
      <c r="D282" s="23"/>
      <c r="E282" s="23"/>
    </row>
    <row r="283" spans="1:5" ht="12.75">
      <c r="A283" s="6"/>
      <c r="B283" s="11"/>
      <c r="C283" s="23"/>
      <c r="D283" s="23"/>
      <c r="E283" s="23"/>
    </row>
    <row r="284" spans="1:5" ht="12.75">
      <c r="A284" s="6"/>
      <c r="B284" s="11"/>
      <c r="C284" s="23"/>
      <c r="D284" s="23"/>
      <c r="E284" s="23"/>
    </row>
    <row r="285" spans="1:5" ht="12.75">
      <c r="A285" s="6"/>
      <c r="B285" s="11"/>
      <c r="C285" s="23"/>
      <c r="D285" s="23"/>
      <c r="E285" s="23"/>
    </row>
    <row r="286" spans="1:5" ht="12.75">
      <c r="A286" s="6"/>
      <c r="B286" s="11"/>
      <c r="C286" s="23"/>
      <c r="D286" s="23"/>
      <c r="E286" s="23"/>
    </row>
    <row r="287" spans="1:5" ht="12.75">
      <c r="A287" s="6"/>
      <c r="B287" s="11"/>
      <c r="C287" s="23"/>
      <c r="D287" s="23"/>
      <c r="E287" s="23"/>
    </row>
    <row r="288" spans="1:5" ht="12.75">
      <c r="A288" s="6"/>
      <c r="B288" s="11"/>
      <c r="C288" s="23"/>
      <c r="D288" s="23"/>
      <c r="E288" s="23"/>
    </row>
    <row r="289" spans="1:5" ht="12.75">
      <c r="A289" s="6"/>
      <c r="B289" s="11"/>
      <c r="C289" s="23"/>
      <c r="D289" s="23"/>
      <c r="E289" s="23"/>
    </row>
    <row r="290" spans="1:5" ht="12.75">
      <c r="A290" s="6"/>
      <c r="B290" s="11"/>
      <c r="C290" s="23"/>
      <c r="D290" s="23"/>
      <c r="E290" s="23"/>
    </row>
    <row r="291" spans="1:5" ht="12.75">
      <c r="A291" s="6"/>
      <c r="B291" s="11"/>
      <c r="C291" s="23"/>
      <c r="D291" s="23"/>
      <c r="E291" s="23"/>
    </row>
    <row r="292" spans="1:5" ht="12.75">
      <c r="A292" s="6"/>
      <c r="B292" s="11"/>
      <c r="C292" s="23"/>
      <c r="D292" s="23"/>
      <c r="E292" s="23"/>
    </row>
    <row r="293" spans="1:5" ht="12.75">
      <c r="A293" s="6"/>
      <c r="B293" s="11"/>
      <c r="C293" s="23"/>
      <c r="D293" s="23"/>
      <c r="E293" s="23"/>
    </row>
    <row r="294" spans="1:5" ht="12.75">
      <c r="A294" s="6"/>
      <c r="B294" s="11"/>
      <c r="C294" s="23"/>
      <c r="D294" s="23"/>
      <c r="E294" s="23"/>
    </row>
    <row r="295" spans="1:5" ht="12.75">
      <c r="A295" s="6"/>
      <c r="B295" s="11"/>
      <c r="C295" s="23"/>
      <c r="D295" s="23"/>
      <c r="E295" s="23"/>
    </row>
    <row r="296" spans="1:5" ht="12.75">
      <c r="A296" s="6"/>
      <c r="B296" s="11"/>
      <c r="C296" s="23"/>
      <c r="D296" s="23"/>
      <c r="E296" s="23"/>
    </row>
    <row r="297" spans="1:5" ht="12.75">
      <c r="A297" s="6"/>
      <c r="B297" s="11"/>
      <c r="C297" s="23"/>
      <c r="D297" s="23"/>
      <c r="E297" s="23"/>
    </row>
    <row r="298" spans="1:5" ht="12.75">
      <c r="A298" s="6"/>
      <c r="B298" s="11"/>
      <c r="C298" s="23"/>
      <c r="D298" s="23"/>
      <c r="E298" s="23"/>
    </row>
    <row r="299" spans="1:5" ht="12.75">
      <c r="A299" s="6"/>
      <c r="B299" s="11"/>
      <c r="C299" s="23"/>
      <c r="D299" s="23"/>
      <c r="E299" s="23"/>
    </row>
    <row r="300" spans="1:5" ht="12.75">
      <c r="A300" s="6"/>
      <c r="B300" s="11"/>
      <c r="C300" s="23"/>
      <c r="D300" s="23"/>
      <c r="E300" s="23"/>
    </row>
    <row r="301" spans="1:5" ht="12.75">
      <c r="A301" s="6"/>
      <c r="B301" s="11"/>
      <c r="C301" s="23"/>
      <c r="D301" s="23"/>
      <c r="E301" s="23"/>
    </row>
    <row r="302" spans="1:5" ht="12.75">
      <c r="A302" s="6"/>
      <c r="B302" s="11"/>
      <c r="C302" s="23"/>
      <c r="D302" s="23"/>
      <c r="E302" s="23"/>
    </row>
    <row r="303" spans="1:5" ht="12.75">
      <c r="A303" s="6"/>
      <c r="B303" s="11"/>
      <c r="C303" s="23"/>
      <c r="D303" s="23"/>
      <c r="E303" s="23"/>
    </row>
    <row r="304" spans="1:5" ht="12.75">
      <c r="A304" s="6"/>
      <c r="B304" s="11"/>
      <c r="C304" s="23"/>
      <c r="D304" s="23"/>
      <c r="E304" s="23"/>
    </row>
    <row r="305" spans="1:5" ht="12.75">
      <c r="A305" s="6"/>
      <c r="B305" s="11"/>
      <c r="C305" s="23"/>
      <c r="D305" s="23"/>
      <c r="E305" s="23"/>
    </row>
    <row r="306" spans="1:5" ht="12.75">
      <c r="A306" s="6"/>
      <c r="B306" s="11"/>
      <c r="C306" s="23"/>
      <c r="D306" s="23"/>
      <c r="E306" s="23"/>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sheetData>
  <sheetProtection/>
  <mergeCells count="19">
    <mergeCell ref="A11:A13"/>
    <mergeCell ref="B11:B13"/>
    <mergeCell ref="A8:M8"/>
    <mergeCell ref="F11:F13"/>
    <mergeCell ref="G11:G13"/>
    <mergeCell ref="H11:I11"/>
    <mergeCell ref="J11:J13"/>
    <mergeCell ref="M10:M13"/>
    <mergeCell ref="D11:E11"/>
    <mergeCell ref="C10:E10"/>
    <mergeCell ref="B134:C134"/>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40" max="12" man="1"/>
    <brk id="70" max="12" man="1"/>
    <brk id="71" max="12" man="1"/>
    <brk id="76"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2013-05-14T08:27:24Z</cp:lastPrinted>
  <dcterms:created xsi:type="dcterms:W3CDTF">2002-12-20T15:22:07Z</dcterms:created>
  <dcterms:modified xsi:type="dcterms:W3CDTF">2013-05-15T08:33:48Z</dcterms:modified>
  <cp:category/>
  <cp:version/>
  <cp:contentType/>
  <cp:contentStatus/>
</cp:coreProperties>
</file>