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>
    <definedName name="_xlnm.Print_Titles" localSheetId="0">'Лист1'!$A:$B,'Лист1'!$4:$5</definedName>
    <definedName name="_xlnm.Print_Area" localSheetId="0">'Лист1'!$A$1:$N$46</definedName>
  </definedNames>
  <calcPr fullCalcOnLoad="1"/>
</workbook>
</file>

<file path=xl/sharedStrings.xml><?xml version="1.0" encoding="utf-8"?>
<sst xmlns="http://schemas.openxmlformats.org/spreadsheetml/2006/main" count="60" uniqueCount="55">
  <si>
    <t>Назва адміністративно-територіальних одиниць</t>
  </si>
  <si>
    <t>1.</t>
  </si>
  <si>
    <t>м. Миколаїв</t>
  </si>
  <si>
    <t>2.</t>
  </si>
  <si>
    <t>м. Вознесенськ</t>
  </si>
  <si>
    <t>3.</t>
  </si>
  <si>
    <t>м. Очаків</t>
  </si>
  <si>
    <t>4.</t>
  </si>
  <si>
    <t>м. Первомайськ</t>
  </si>
  <si>
    <t>5.</t>
  </si>
  <si>
    <t>м. Южноукраїнськ</t>
  </si>
  <si>
    <t>Разом по містах</t>
  </si>
  <si>
    <t>у тому числі:</t>
  </si>
  <si>
    <t>питома вага</t>
  </si>
  <si>
    <t>обсяг додаткової дотації</t>
  </si>
  <si>
    <t xml:space="preserve">Розрахунок розподілу </t>
  </si>
  <si>
    <t>№ з/п</t>
  </si>
  <si>
    <t>у відсотках</t>
  </si>
  <si>
    <t>Обсяг додаткової дотації (всього)</t>
  </si>
  <si>
    <t xml:space="preserve"> додаткової дотації на вирівнювання фінансової забезпеченості місцевих бюджетів на 2014 рік</t>
  </si>
  <si>
    <t>Фактор 1</t>
  </si>
  <si>
    <r>
      <t xml:space="preserve">кількість дітей, які почали відвідування у 2013 році дошкільних навчальних закладів </t>
    </r>
    <r>
      <rPr>
        <u val="single"/>
        <sz val="10"/>
        <rFont val="Times New Roman"/>
        <family val="1"/>
      </rPr>
      <t>сільської</t>
    </r>
    <r>
      <rPr>
        <sz val="10"/>
        <rFont val="Times New Roman"/>
        <family val="1"/>
      </rPr>
      <t xml:space="preserve"> місцевості (чол.) </t>
    </r>
  </si>
  <si>
    <r>
      <t xml:space="preserve">кількість дітей, які почали відвідування у 2013 році дошкільних навчальних закладів </t>
    </r>
    <r>
      <rPr>
        <u val="single"/>
        <sz val="10"/>
        <rFont val="Times New Roman"/>
        <family val="1"/>
      </rPr>
      <t>міської</t>
    </r>
    <r>
      <rPr>
        <sz val="10"/>
        <rFont val="Times New Roman"/>
        <family val="1"/>
      </rPr>
      <t xml:space="preserve"> місцевості (чол.) </t>
    </r>
  </si>
  <si>
    <t>видатки, що враховуються при визначенні обсягу міжбюджетних трансфертів, 2014 року</t>
  </si>
  <si>
    <t>Всього</t>
  </si>
  <si>
    <t>Продовження додатку до Порядку</t>
  </si>
  <si>
    <t>Добренська сільська рада</t>
  </si>
  <si>
    <t>Доброкриничанська сільська рада</t>
  </si>
  <si>
    <t>Єрмолівська сільська рада</t>
  </si>
  <si>
    <t>Інгульська сільська рада</t>
  </si>
  <si>
    <t>Кашперо-Миколаївська сільська рада</t>
  </si>
  <si>
    <t>Костичівська сільська рада</t>
  </si>
  <si>
    <t>Ленінська сільська рада</t>
  </si>
  <si>
    <t>Лоцкинська сільська рада</t>
  </si>
  <si>
    <t>Мар"ївська сільська рада</t>
  </si>
  <si>
    <t>Новоіванівська сільська рада</t>
  </si>
  <si>
    <t>Новоолександрівська сільська рада</t>
  </si>
  <si>
    <t>Новопавлівська сільська рада</t>
  </si>
  <si>
    <t>Новосергіївська сільська рада</t>
  </si>
  <si>
    <t>Пісківська сільська рада</t>
  </si>
  <si>
    <t>Плющівська сільська рада</t>
  </si>
  <si>
    <t>Привільненська сільська рада</t>
  </si>
  <si>
    <t>Старогороженська сільська рада</t>
  </si>
  <si>
    <t>Христофорівська сільська рада</t>
  </si>
  <si>
    <t>Явкинська сільська рада</t>
  </si>
  <si>
    <t>Баштанська міська рада</t>
  </si>
  <si>
    <t>Районний бюджет</t>
  </si>
  <si>
    <t xml:space="preserve">обсяг додаткової дотації </t>
  </si>
  <si>
    <t>Фактор 2</t>
  </si>
  <si>
    <t>Фактор 3</t>
  </si>
  <si>
    <t>обсяг додаткової дотації (всього)</t>
  </si>
  <si>
    <t>Разом по міській, сільських радах</t>
  </si>
  <si>
    <t>Начальник фінансового управління райдержадміністрації</t>
  </si>
  <si>
    <t>С.В.Євдощенко</t>
  </si>
  <si>
    <t>Додаток до Порядку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</si>
</sst>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"/>
    <numFmt numFmtId="174" formatCode="0.000"/>
    <numFmt numFmtId="175" formatCode="0.0000"/>
    <numFmt numFmtId="176" formatCode="#,##0.0"/>
    <numFmt numFmtId="177" formatCode="0.000000"/>
    <numFmt numFmtId="178" formatCode="0.0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?_р_._-;_-@_-"/>
    <numFmt numFmtId="184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 Cyr"/>
      <family val="0"/>
    </font>
    <font>
      <sz val="12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0" borderId="0">
      <alignment/>
      <protection/>
    </xf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6" fillId="0" borderId="0" xfId="33" applyFont="1" applyBorder="1" applyAlignment="1">
      <alignment horizontal="right" vertical="top"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33" applyFont="1" applyBorder="1" applyAlignment="1">
      <alignment wrapText="1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6" fontId="10" fillId="30" borderId="0" xfId="0" applyNumberFormat="1" applyFont="1" applyFill="1" applyBorder="1" applyAlignment="1">
      <alignment vertical="center" wrapText="1"/>
    </xf>
    <xf numFmtId="173" fontId="1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3" fontId="1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33" applyFont="1" applyBorder="1" applyAlignment="1">
      <alignment horizontal="right"/>
      <protection/>
    </xf>
    <xf numFmtId="0" fontId="2" fillId="0" borderId="10" xfId="33" applyFont="1" applyBorder="1">
      <alignment/>
      <protection/>
    </xf>
    <xf numFmtId="173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4" fillId="0" borderId="11" xfId="33" applyFont="1" applyBorder="1" applyAlignment="1">
      <alignment horizontal="right"/>
      <protection/>
    </xf>
    <xf numFmtId="0" fontId="2" fillId="0" borderId="11" xfId="33" applyFont="1" applyBorder="1">
      <alignment/>
      <protection/>
    </xf>
    <xf numFmtId="173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2" fillId="0" borderId="10" xfId="33" applyFont="1" applyBorder="1" applyAlignment="1">
      <alignment wrapText="1"/>
      <protection/>
    </xf>
    <xf numFmtId="173" fontId="1" fillId="0" borderId="12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73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3" fontId="2" fillId="0" borderId="10" xfId="0" applyNumberFormat="1" applyFont="1" applyBorder="1" applyAlignment="1">
      <alignment horizontal="right" vertical="center"/>
    </xf>
    <xf numFmtId="0" fontId="1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 vertical="top"/>
      <protection/>
    </xf>
    <xf numFmtId="177" fontId="2" fillId="0" borderId="10" xfId="0" applyNumberFormat="1" applyFont="1" applyBorder="1" applyAlignment="1">
      <alignment horizontal="center" vertical="center"/>
    </xf>
    <xf numFmtId="173" fontId="17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center"/>
    </xf>
    <xf numFmtId="175" fontId="17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987(11.07.2006, 15_00_24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="75" zoomScaleSheetLayoutView="75" zoomScalePageLayoutView="50" workbookViewId="0" topLeftCell="A1">
      <selection activeCell="F9" sqref="F9:F10"/>
    </sheetView>
  </sheetViews>
  <sheetFormatPr defaultColWidth="9.00390625" defaultRowHeight="12.75"/>
  <cols>
    <col min="1" max="1" width="9.125" style="1" customWidth="1"/>
    <col min="2" max="2" width="39.00390625" style="1" customWidth="1"/>
    <col min="3" max="3" width="17.125" style="1" customWidth="1"/>
    <col min="4" max="4" width="14.875" style="1" customWidth="1"/>
    <col min="5" max="5" width="12.125" style="1" customWidth="1"/>
    <col min="6" max="6" width="18.75390625" style="1" customWidth="1"/>
    <col min="7" max="7" width="10.625" style="1" customWidth="1"/>
    <col min="8" max="8" width="11.625" style="1" customWidth="1"/>
    <col min="9" max="9" width="18.25390625" style="1" customWidth="1"/>
    <col min="10" max="10" width="11.75390625" style="1" customWidth="1"/>
    <col min="11" max="11" width="9.125" style="1" hidden="1" customWidth="1"/>
    <col min="12" max="12" width="9.625" style="1" customWidth="1"/>
    <col min="13" max="13" width="11.875" style="1" hidden="1" customWidth="1"/>
    <col min="14" max="14" width="12.875" style="1" customWidth="1"/>
    <col min="15" max="16384" width="9.125" style="1" customWidth="1"/>
  </cols>
  <sheetData>
    <row r="1" spans="10:12" ht="22.5" customHeight="1">
      <c r="J1" s="75" t="s">
        <v>54</v>
      </c>
      <c r="K1" s="75"/>
      <c r="L1" s="75"/>
    </row>
    <row r="2" ht="21" customHeight="1"/>
    <row r="3" spans="9:12" ht="19.5" customHeight="1">
      <c r="I3" s="31"/>
      <c r="J3" s="31"/>
      <c r="K3" s="36" t="s">
        <v>25</v>
      </c>
      <c r="L3" s="36"/>
    </row>
    <row r="4" spans="2:13" ht="23.25" customHeight="1">
      <c r="B4" s="26"/>
      <c r="C4" s="92" t="s">
        <v>15</v>
      </c>
      <c r="D4" s="92"/>
      <c r="E4" s="92"/>
      <c r="F4" s="92"/>
      <c r="G4" s="92"/>
      <c r="H4" s="92"/>
      <c r="I4" s="92"/>
      <c r="J4" s="92"/>
      <c r="K4" s="13"/>
      <c r="L4" s="13"/>
      <c r="M4" s="13"/>
    </row>
    <row r="5" spans="2:13" ht="16.5" customHeight="1">
      <c r="B5" s="25"/>
      <c r="C5" s="93" t="s">
        <v>19</v>
      </c>
      <c r="D5" s="93"/>
      <c r="E5" s="93"/>
      <c r="F5" s="93"/>
      <c r="G5" s="93"/>
      <c r="H5" s="93"/>
      <c r="I5" s="93"/>
      <c r="J5" s="93"/>
      <c r="K5" s="93"/>
      <c r="L5" s="93"/>
      <c r="M5" s="12"/>
    </row>
    <row r="6" spans="1:13" ht="15" customHeight="1" thickBot="1">
      <c r="A6" s="14"/>
      <c r="C6" s="27"/>
      <c r="D6" s="27"/>
      <c r="E6" s="27"/>
      <c r="K6" s="15"/>
      <c r="L6" s="15"/>
      <c r="M6" s="15"/>
    </row>
    <row r="7" spans="1:14" s="2" customFormat="1" ht="16.5" customHeight="1">
      <c r="A7" s="94" t="s">
        <v>16</v>
      </c>
      <c r="B7" s="94" t="s">
        <v>0</v>
      </c>
      <c r="C7" s="82" t="s">
        <v>20</v>
      </c>
      <c r="D7" s="83"/>
      <c r="E7" s="84"/>
      <c r="F7" s="82" t="s">
        <v>48</v>
      </c>
      <c r="G7" s="83"/>
      <c r="H7" s="84"/>
      <c r="I7" s="82" t="s">
        <v>49</v>
      </c>
      <c r="J7" s="83"/>
      <c r="K7" s="83"/>
      <c r="L7" s="84"/>
      <c r="M7" s="88" t="s">
        <v>18</v>
      </c>
      <c r="N7" s="81" t="s">
        <v>50</v>
      </c>
    </row>
    <row r="8" spans="1:14" s="2" customFormat="1" ht="13.5" customHeight="1">
      <c r="A8" s="95"/>
      <c r="B8" s="95"/>
      <c r="C8" s="80" t="s">
        <v>12</v>
      </c>
      <c r="D8" s="85"/>
      <c r="E8" s="86"/>
      <c r="F8" s="80" t="s">
        <v>12</v>
      </c>
      <c r="G8" s="85"/>
      <c r="H8" s="86"/>
      <c r="I8" s="80" t="s">
        <v>12</v>
      </c>
      <c r="J8" s="85"/>
      <c r="K8" s="85"/>
      <c r="L8" s="86"/>
      <c r="M8" s="89"/>
      <c r="N8" s="87"/>
    </row>
    <row r="9" spans="1:14" s="2" customFormat="1" ht="20.25" customHeight="1">
      <c r="A9" s="95"/>
      <c r="B9" s="95"/>
      <c r="C9" s="97" t="s">
        <v>23</v>
      </c>
      <c r="D9" s="76" t="s">
        <v>13</v>
      </c>
      <c r="E9" s="79" t="s">
        <v>14</v>
      </c>
      <c r="F9" s="78" t="s">
        <v>21</v>
      </c>
      <c r="G9" s="81" t="s">
        <v>13</v>
      </c>
      <c r="H9" s="80" t="s">
        <v>14</v>
      </c>
      <c r="I9" s="76" t="s">
        <v>22</v>
      </c>
      <c r="J9" s="76" t="s">
        <v>13</v>
      </c>
      <c r="K9" s="48" t="e">
        <f>ROUND(K41*#REF!,1)</f>
        <v>#REF!</v>
      </c>
      <c r="L9" s="79" t="s">
        <v>47</v>
      </c>
      <c r="M9" s="90"/>
      <c r="N9" s="87"/>
    </row>
    <row r="10" spans="1:14" s="2" customFormat="1" ht="119.25" customHeight="1">
      <c r="A10" s="96"/>
      <c r="B10" s="96"/>
      <c r="C10" s="98"/>
      <c r="D10" s="78"/>
      <c r="E10" s="80"/>
      <c r="F10" s="77"/>
      <c r="G10" s="76"/>
      <c r="H10" s="80"/>
      <c r="I10" s="77"/>
      <c r="J10" s="77"/>
      <c r="K10" s="39" t="e">
        <f>ROUND(K41*#REF!,1)</f>
        <v>#REF!</v>
      </c>
      <c r="L10" s="80"/>
      <c r="M10" s="91"/>
      <c r="N10" s="76"/>
    </row>
    <row r="11" spans="1:14" s="11" customFormat="1" ht="18" customHeight="1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10</v>
      </c>
      <c r="L11" s="58">
        <v>11</v>
      </c>
      <c r="M11" s="58">
        <v>10</v>
      </c>
      <c r="N11" s="58">
        <v>12</v>
      </c>
    </row>
    <row r="12" spans="1:14" ht="17.25" customHeight="1" hidden="1">
      <c r="A12" s="46" t="s">
        <v>1</v>
      </c>
      <c r="B12" s="47" t="s">
        <v>2</v>
      </c>
      <c r="C12" s="48">
        <v>868387.1</v>
      </c>
      <c r="D12" s="48"/>
      <c r="E12" s="48"/>
      <c r="F12" s="48"/>
      <c r="G12" s="48"/>
      <c r="H12" s="48"/>
      <c r="I12" s="48">
        <v>689</v>
      </c>
      <c r="J12" s="49">
        <f>ROUND(I12/1066,5)</f>
        <v>0.64634</v>
      </c>
      <c r="K12" s="48" t="e">
        <f>ROUND(K41*#REF!,1)</f>
        <v>#REF!</v>
      </c>
      <c r="L12" s="48"/>
      <c r="M12" s="48">
        <v>4109.2</v>
      </c>
      <c r="N12" s="54"/>
    </row>
    <row r="13" spans="1:14" ht="15" customHeight="1" hidden="1">
      <c r="A13" s="37" t="s">
        <v>3</v>
      </c>
      <c r="B13" s="38" t="s">
        <v>4</v>
      </c>
      <c r="C13" s="39">
        <v>92709.10000000002</v>
      </c>
      <c r="D13" s="39"/>
      <c r="E13" s="39"/>
      <c r="F13" s="39"/>
      <c r="G13" s="39"/>
      <c r="H13" s="39"/>
      <c r="I13" s="39"/>
      <c r="J13" s="41">
        <f>ROUND(I13/1066,5)</f>
        <v>0</v>
      </c>
      <c r="K13" s="42" t="e">
        <f>SUM(K8:K12)</f>
        <v>#REF!</v>
      </c>
      <c r="L13" s="53"/>
      <c r="M13" s="39">
        <v>539.1</v>
      </c>
      <c r="N13" s="54"/>
    </row>
    <row r="14" spans="1:14" ht="15" customHeight="1" hidden="1">
      <c r="A14" s="37" t="s">
        <v>5</v>
      </c>
      <c r="B14" s="38" t="s">
        <v>6</v>
      </c>
      <c r="C14" s="39">
        <v>19927.2</v>
      </c>
      <c r="D14" s="39"/>
      <c r="E14" s="39"/>
      <c r="F14" s="39"/>
      <c r="G14" s="39"/>
      <c r="H14" s="39"/>
      <c r="I14" s="39">
        <v>31</v>
      </c>
      <c r="J14" s="41">
        <f>ROUND(I14/1066,5)</f>
        <v>0.02908</v>
      </c>
      <c r="K14" s="39" t="e">
        <f>ROUND(K41*#REF!,1)</f>
        <v>#REF!</v>
      </c>
      <c r="L14" s="48"/>
      <c r="M14" s="39">
        <v>132.8</v>
      </c>
      <c r="N14" s="54"/>
    </row>
    <row r="15" spans="1:14" ht="15" customHeight="1" hidden="1">
      <c r="A15" s="37" t="s">
        <v>7</v>
      </c>
      <c r="B15" s="38" t="s">
        <v>8</v>
      </c>
      <c r="C15" s="39">
        <v>132319.1</v>
      </c>
      <c r="D15" s="39"/>
      <c r="E15" s="39"/>
      <c r="F15" s="39"/>
      <c r="G15" s="39"/>
      <c r="H15" s="39"/>
      <c r="I15" s="39"/>
      <c r="J15" s="41">
        <f>ROUND(I15/1066,5)</f>
        <v>0</v>
      </c>
      <c r="K15" s="39" t="e">
        <f>ROUND(K41*#REF!,1)</f>
        <v>#REF!</v>
      </c>
      <c r="L15" s="48"/>
      <c r="M15" s="39">
        <v>751.2</v>
      </c>
      <c r="N15" s="54"/>
    </row>
    <row r="16" spans="1:14" ht="15" customHeight="1" hidden="1">
      <c r="A16" s="37" t="s">
        <v>9</v>
      </c>
      <c r="B16" s="38" t="s">
        <v>10</v>
      </c>
      <c r="C16" s="39">
        <v>53359.899999999994</v>
      </c>
      <c r="D16" s="39"/>
      <c r="E16" s="39"/>
      <c r="F16" s="39"/>
      <c r="G16" s="39"/>
      <c r="H16" s="39"/>
      <c r="I16" s="39">
        <v>108</v>
      </c>
      <c r="J16" s="41">
        <f>ROUND(I16/1066,5)</f>
        <v>0.10131</v>
      </c>
      <c r="K16" s="39" t="e">
        <f>ROUND(K41*#REF!,1)</f>
        <v>#REF!</v>
      </c>
      <c r="L16" s="48"/>
      <c r="M16" s="39">
        <v>6000</v>
      </c>
      <c r="N16" s="54"/>
    </row>
    <row r="17" spans="1:14" ht="16.5" customHeight="1" hidden="1">
      <c r="A17" s="37"/>
      <c r="B17" s="38" t="s">
        <v>11</v>
      </c>
      <c r="C17" s="42">
        <f aca="true" t="shared" si="0" ref="C17:J17">SUM(C12:C16)</f>
        <v>1166702.4</v>
      </c>
      <c r="D17" s="42"/>
      <c r="E17" s="42"/>
      <c r="F17" s="42">
        <f t="shared" si="0"/>
        <v>0</v>
      </c>
      <c r="G17" s="42"/>
      <c r="H17" s="42"/>
      <c r="I17" s="42">
        <f t="shared" si="0"/>
        <v>828</v>
      </c>
      <c r="J17" s="45">
        <f t="shared" si="0"/>
        <v>0.77673</v>
      </c>
      <c r="K17" s="39" t="e">
        <f>ROUND(K41*#REF!,1)</f>
        <v>#REF!</v>
      </c>
      <c r="L17" s="39"/>
      <c r="M17" s="42">
        <f>SUM(M12:M16)</f>
        <v>11532.3</v>
      </c>
      <c r="N17" s="54"/>
    </row>
    <row r="18" spans="1:14" ht="15" customHeight="1">
      <c r="A18" s="67">
        <v>1</v>
      </c>
      <c r="B18" s="65" t="s">
        <v>26</v>
      </c>
      <c r="C18" s="39">
        <v>1588.805</v>
      </c>
      <c r="D18" s="40">
        <f>C18/98766.9</f>
        <v>0.016086411540708476</v>
      </c>
      <c r="E18" s="39">
        <v>5.6</v>
      </c>
      <c r="F18" s="39">
        <v>0</v>
      </c>
      <c r="G18" s="39"/>
      <c r="H18" s="39"/>
      <c r="I18" s="39"/>
      <c r="J18" s="41">
        <f aca="true" t="shared" si="1" ref="J18:J35">ROUND(I18/1066,5)</f>
        <v>0</v>
      </c>
      <c r="K18" s="51" t="e">
        <f>ROUND(K41*#REF!,1)</f>
        <v>#REF!</v>
      </c>
      <c r="L18" s="51"/>
      <c r="M18" s="39">
        <v>340.8</v>
      </c>
      <c r="N18" s="55">
        <f aca="true" t="shared" si="2" ref="N18:N37">E18+H18+L18</f>
        <v>5.6</v>
      </c>
    </row>
    <row r="19" spans="1:14" ht="15" customHeight="1">
      <c r="A19" s="67">
        <v>2</v>
      </c>
      <c r="B19" s="65" t="s">
        <v>27</v>
      </c>
      <c r="C19" s="39">
        <v>990.318</v>
      </c>
      <c r="D19" s="40">
        <f aca="true" t="shared" si="3" ref="D19:D39">C19/98766.9</f>
        <v>0.010026820726376954</v>
      </c>
      <c r="E19" s="39">
        <v>3.5</v>
      </c>
      <c r="F19" s="39">
        <v>18</v>
      </c>
      <c r="G19" s="40">
        <f>F19/114</f>
        <v>0.15789473684210525</v>
      </c>
      <c r="H19" s="39">
        <v>22.6</v>
      </c>
      <c r="I19" s="39"/>
      <c r="J19" s="41">
        <f t="shared" si="1"/>
        <v>0</v>
      </c>
      <c r="K19" s="51" t="e">
        <f>ROUND(K41*#REF!,1)</f>
        <v>#REF!</v>
      </c>
      <c r="L19" s="51"/>
      <c r="M19" s="39">
        <v>634</v>
      </c>
      <c r="N19" s="55">
        <f t="shared" si="2"/>
        <v>26.1</v>
      </c>
    </row>
    <row r="20" spans="1:14" ht="15" customHeight="1">
      <c r="A20" s="67">
        <v>3</v>
      </c>
      <c r="B20" s="65" t="s">
        <v>28</v>
      </c>
      <c r="C20" s="39">
        <v>433.484</v>
      </c>
      <c r="D20" s="40">
        <f t="shared" si="3"/>
        <v>0.004388960269078001</v>
      </c>
      <c r="E20" s="39">
        <v>1.5</v>
      </c>
      <c r="F20" s="39">
        <v>0</v>
      </c>
      <c r="G20" s="40"/>
      <c r="H20" s="39"/>
      <c r="I20" s="39"/>
      <c r="J20" s="41">
        <f t="shared" si="1"/>
        <v>0</v>
      </c>
      <c r="K20" s="51" t="e">
        <f>ROUND(K41*#REF!,0)</f>
        <v>#REF!</v>
      </c>
      <c r="L20" s="51"/>
      <c r="M20" s="39">
        <v>562.8</v>
      </c>
      <c r="N20" s="55">
        <f t="shared" si="2"/>
        <v>1.5</v>
      </c>
    </row>
    <row r="21" spans="1:14" ht="15" customHeight="1">
      <c r="A21" s="67">
        <v>4</v>
      </c>
      <c r="B21" s="65" t="s">
        <v>29</v>
      </c>
      <c r="C21" s="39">
        <v>890.402</v>
      </c>
      <c r="D21" s="40">
        <f t="shared" si="3"/>
        <v>0.009015186261794185</v>
      </c>
      <c r="E21" s="39">
        <v>3.1</v>
      </c>
      <c r="F21" s="39">
        <v>0</v>
      </c>
      <c r="G21" s="40"/>
      <c r="H21" s="39"/>
      <c r="I21" s="39"/>
      <c r="J21" s="41">
        <f t="shared" si="1"/>
        <v>0</v>
      </c>
      <c r="K21" s="51" t="e">
        <f>ROUND(K41*#REF!,1)</f>
        <v>#REF!</v>
      </c>
      <c r="L21" s="51"/>
      <c r="M21" s="39">
        <v>399.7</v>
      </c>
      <c r="N21" s="55">
        <f t="shared" si="2"/>
        <v>3.1</v>
      </c>
    </row>
    <row r="22" spans="1:14" ht="15" customHeight="1">
      <c r="A22" s="67">
        <v>5</v>
      </c>
      <c r="B22" s="65" t="s">
        <v>30</v>
      </c>
      <c r="C22" s="39">
        <v>547.274</v>
      </c>
      <c r="D22" s="40">
        <f t="shared" si="3"/>
        <v>0.0055410668958932605</v>
      </c>
      <c r="E22" s="39">
        <v>1.9</v>
      </c>
      <c r="F22" s="39">
        <v>0</v>
      </c>
      <c r="G22" s="40"/>
      <c r="H22" s="39"/>
      <c r="I22" s="39"/>
      <c r="J22" s="41">
        <f t="shared" si="1"/>
        <v>0</v>
      </c>
      <c r="K22" s="51" t="e">
        <f>ROUND(K41*#REF!,1)</f>
        <v>#REF!</v>
      </c>
      <c r="L22" s="51"/>
      <c r="M22" s="39">
        <v>364.7</v>
      </c>
      <c r="N22" s="55">
        <f t="shared" si="2"/>
        <v>1.9</v>
      </c>
    </row>
    <row r="23" spans="1:14" ht="15" customHeight="1">
      <c r="A23" s="67">
        <v>6</v>
      </c>
      <c r="B23" s="65" t="s">
        <v>31</v>
      </c>
      <c r="C23" s="39">
        <v>604.586</v>
      </c>
      <c r="D23" s="40">
        <f t="shared" si="3"/>
        <v>0.00612134227155049</v>
      </c>
      <c r="E23" s="39">
        <v>2.1</v>
      </c>
      <c r="F23" s="39">
        <v>14</v>
      </c>
      <c r="G23" s="40">
        <f aca="true" t="shared" si="4" ref="G23:G34">F23/114</f>
        <v>0.12280701754385964</v>
      </c>
      <c r="H23" s="39">
        <v>17.6</v>
      </c>
      <c r="I23" s="39"/>
      <c r="J23" s="41">
        <f t="shared" si="1"/>
        <v>0</v>
      </c>
      <c r="K23" s="51" t="e">
        <f>ROUND(K41*#REF!,1)</f>
        <v>#REF!</v>
      </c>
      <c r="L23" s="51"/>
      <c r="M23" s="39">
        <v>464.6</v>
      </c>
      <c r="N23" s="55">
        <f t="shared" si="2"/>
        <v>19.700000000000003</v>
      </c>
    </row>
    <row r="24" spans="1:14" ht="15" customHeight="1">
      <c r="A24" s="67">
        <v>7</v>
      </c>
      <c r="B24" s="65" t="s">
        <v>32</v>
      </c>
      <c r="C24" s="39">
        <v>431.379</v>
      </c>
      <c r="D24" s="40">
        <f t="shared" si="3"/>
        <v>0.0043676474608396135</v>
      </c>
      <c r="E24" s="39">
        <v>1.5</v>
      </c>
      <c r="F24" s="39">
        <v>2</v>
      </c>
      <c r="G24" s="40">
        <f t="shared" si="4"/>
        <v>0.017543859649122806</v>
      </c>
      <c r="H24" s="39">
        <v>2.5</v>
      </c>
      <c r="I24" s="39"/>
      <c r="J24" s="41">
        <f t="shared" si="1"/>
        <v>0</v>
      </c>
      <c r="K24" s="51" t="e">
        <f>ROUND(K41*#REF!,1)</f>
        <v>#REF!</v>
      </c>
      <c r="L24" s="51"/>
      <c r="M24" s="39">
        <v>534.9</v>
      </c>
      <c r="N24" s="55">
        <f t="shared" si="2"/>
        <v>4</v>
      </c>
    </row>
    <row r="25" spans="1:14" ht="15" customHeight="1">
      <c r="A25" s="68">
        <v>8</v>
      </c>
      <c r="B25" s="65" t="s">
        <v>33</v>
      </c>
      <c r="C25" s="39">
        <v>1080.414</v>
      </c>
      <c r="D25" s="40">
        <f t="shared" si="3"/>
        <v>0.010939029168678982</v>
      </c>
      <c r="E25" s="42">
        <v>3.8</v>
      </c>
      <c r="F25" s="39">
        <v>0</v>
      </c>
      <c r="G25" s="40"/>
      <c r="H25" s="39"/>
      <c r="I25" s="39"/>
      <c r="J25" s="41">
        <f t="shared" si="1"/>
        <v>0</v>
      </c>
      <c r="K25" s="51" t="e">
        <f>ROUND(K41*#REF!,1)</f>
        <v>#REF!</v>
      </c>
      <c r="L25" s="51"/>
      <c r="M25" s="39">
        <v>360.6</v>
      </c>
      <c r="N25" s="55">
        <f t="shared" si="2"/>
        <v>3.8</v>
      </c>
    </row>
    <row r="26" spans="1:14" ht="15" customHeight="1">
      <c r="A26" s="67">
        <v>9</v>
      </c>
      <c r="B26" s="65" t="s">
        <v>34</v>
      </c>
      <c r="C26" s="39">
        <v>1397.392</v>
      </c>
      <c r="D26" s="40">
        <f t="shared" si="3"/>
        <v>0.014148383719646968</v>
      </c>
      <c r="E26" s="39">
        <v>4.9</v>
      </c>
      <c r="F26" s="39">
        <v>17</v>
      </c>
      <c r="G26" s="40">
        <f t="shared" si="4"/>
        <v>0.14912280701754385</v>
      </c>
      <c r="H26" s="39">
        <v>21.3</v>
      </c>
      <c r="I26" s="39"/>
      <c r="J26" s="41">
        <f t="shared" si="1"/>
        <v>0</v>
      </c>
      <c r="K26" s="51" t="e">
        <f>ROUND(K41*#REF!,1)</f>
        <v>#REF!</v>
      </c>
      <c r="L26" s="51"/>
      <c r="M26" s="39">
        <v>717.1</v>
      </c>
      <c r="N26" s="55">
        <f t="shared" si="2"/>
        <v>26.200000000000003</v>
      </c>
    </row>
    <row r="27" spans="1:14" ht="14.25" customHeight="1">
      <c r="A27" s="67">
        <v>10</v>
      </c>
      <c r="B27" s="65" t="s">
        <v>35</v>
      </c>
      <c r="C27" s="39">
        <v>375.998</v>
      </c>
      <c r="D27" s="40">
        <f t="shared" si="3"/>
        <v>0.003806923169604392</v>
      </c>
      <c r="E27" s="39">
        <v>1.3</v>
      </c>
      <c r="F27" s="39"/>
      <c r="G27" s="40"/>
      <c r="H27" s="39"/>
      <c r="I27" s="39"/>
      <c r="J27" s="41">
        <f t="shared" si="1"/>
        <v>0</v>
      </c>
      <c r="K27" s="51" t="e">
        <f>ROUND(K41*#REF!,1)</f>
        <v>#REF!</v>
      </c>
      <c r="L27" s="51"/>
      <c r="M27" s="39">
        <v>278.3</v>
      </c>
      <c r="N27" s="55">
        <f t="shared" si="2"/>
        <v>1.3</v>
      </c>
    </row>
    <row r="28" spans="1:14" ht="15" customHeight="1">
      <c r="A28" s="67">
        <v>11</v>
      </c>
      <c r="B28" s="65" t="s">
        <v>36</v>
      </c>
      <c r="C28" s="39">
        <v>444.832</v>
      </c>
      <c r="D28" s="40">
        <f t="shared" si="3"/>
        <v>0.004503857061424425</v>
      </c>
      <c r="E28" s="39">
        <v>1.6</v>
      </c>
      <c r="F28" s="39">
        <v>8</v>
      </c>
      <c r="G28" s="40">
        <f t="shared" si="4"/>
        <v>0.07017543859649122</v>
      </c>
      <c r="H28" s="39">
        <v>10.1</v>
      </c>
      <c r="I28" s="39"/>
      <c r="J28" s="41">
        <f t="shared" si="1"/>
        <v>0</v>
      </c>
      <c r="K28" s="51" t="e">
        <f>ROUND(K41*#REF!,1)</f>
        <v>#REF!</v>
      </c>
      <c r="L28" s="51"/>
      <c r="M28" s="39">
        <v>974</v>
      </c>
      <c r="N28" s="55">
        <f t="shared" si="2"/>
        <v>11.7</v>
      </c>
    </row>
    <row r="29" spans="1:14" ht="15" customHeight="1">
      <c r="A29" s="67">
        <v>12</v>
      </c>
      <c r="B29" s="65" t="s">
        <v>37</v>
      </c>
      <c r="C29" s="39">
        <v>426.729</v>
      </c>
      <c r="D29" s="40">
        <f t="shared" si="3"/>
        <v>0.004320566910574292</v>
      </c>
      <c r="E29" s="39">
        <v>1.5</v>
      </c>
      <c r="F29" s="39">
        <v>7</v>
      </c>
      <c r="G29" s="40">
        <f t="shared" si="4"/>
        <v>0.06140350877192982</v>
      </c>
      <c r="H29" s="39">
        <v>8.8</v>
      </c>
      <c r="I29" s="39"/>
      <c r="J29" s="41">
        <f t="shared" si="1"/>
        <v>0</v>
      </c>
      <c r="K29" s="51" t="e">
        <f>ROUND(K41*#REF!,1)</f>
        <v>#REF!</v>
      </c>
      <c r="L29" s="51"/>
      <c r="M29" s="39">
        <v>316.7</v>
      </c>
      <c r="N29" s="55">
        <f t="shared" si="2"/>
        <v>10.3</v>
      </c>
    </row>
    <row r="30" spans="1:14" ht="15" customHeight="1">
      <c r="A30" s="67">
        <v>13</v>
      </c>
      <c r="B30" s="65" t="s">
        <v>38</v>
      </c>
      <c r="C30" s="39">
        <v>320.964</v>
      </c>
      <c r="D30" s="40">
        <f t="shared" si="3"/>
        <v>0.0032497122011524104</v>
      </c>
      <c r="E30" s="39">
        <v>1.1</v>
      </c>
      <c r="F30" s="39"/>
      <c r="G30" s="40"/>
      <c r="H30" s="39"/>
      <c r="I30" s="39"/>
      <c r="J30" s="41">
        <f t="shared" si="1"/>
        <v>0</v>
      </c>
      <c r="K30" s="51" t="e">
        <f>ROUND(K41*#REF!,1)</f>
        <v>#REF!</v>
      </c>
      <c r="L30" s="51"/>
      <c r="M30" s="39">
        <v>410.6</v>
      </c>
      <c r="N30" s="55">
        <f t="shared" si="2"/>
        <v>1.1</v>
      </c>
    </row>
    <row r="31" spans="1:14" ht="15" customHeight="1">
      <c r="A31" s="67">
        <v>14</v>
      </c>
      <c r="B31" s="65" t="s">
        <v>39</v>
      </c>
      <c r="C31" s="39">
        <v>443.216</v>
      </c>
      <c r="D31" s="40">
        <f t="shared" si="3"/>
        <v>0.0044874953046010356</v>
      </c>
      <c r="E31" s="39">
        <v>1.6</v>
      </c>
      <c r="F31" s="39">
        <v>5</v>
      </c>
      <c r="G31" s="40">
        <f t="shared" si="4"/>
        <v>0.043859649122807015</v>
      </c>
      <c r="H31" s="39">
        <v>6.3</v>
      </c>
      <c r="I31" s="39"/>
      <c r="J31" s="41">
        <f t="shared" si="1"/>
        <v>0</v>
      </c>
      <c r="K31" s="51" t="e">
        <f>ROUND(K41*#REF!,1)</f>
        <v>#REF!</v>
      </c>
      <c r="L31" s="51"/>
      <c r="M31" s="39">
        <v>744</v>
      </c>
      <c r="N31" s="55">
        <f t="shared" si="2"/>
        <v>7.9</v>
      </c>
    </row>
    <row r="32" spans="1:14" ht="15" customHeight="1">
      <c r="A32" s="68">
        <v>15</v>
      </c>
      <c r="B32" s="65" t="s">
        <v>40</v>
      </c>
      <c r="C32" s="39">
        <v>662.677</v>
      </c>
      <c r="D32" s="40">
        <f t="shared" si="3"/>
        <v>0.00670950490498335</v>
      </c>
      <c r="E32" s="39">
        <v>2.4</v>
      </c>
      <c r="F32" s="39">
        <v>6</v>
      </c>
      <c r="G32" s="40">
        <f t="shared" si="4"/>
        <v>0.05263157894736842</v>
      </c>
      <c r="H32" s="39">
        <v>7.5</v>
      </c>
      <c r="I32" s="39"/>
      <c r="J32" s="41">
        <f t="shared" si="1"/>
        <v>0</v>
      </c>
      <c r="K32" s="51" t="e">
        <f>ROUND(K41*#REF!,1)</f>
        <v>#REF!</v>
      </c>
      <c r="L32" s="51"/>
      <c r="M32" s="39">
        <v>544.5</v>
      </c>
      <c r="N32" s="55">
        <f t="shared" si="2"/>
        <v>9.9</v>
      </c>
    </row>
    <row r="33" spans="1:14" ht="15" customHeight="1">
      <c r="A33" s="67">
        <v>16</v>
      </c>
      <c r="B33" s="65" t="s">
        <v>41</v>
      </c>
      <c r="C33" s="39">
        <v>837.763</v>
      </c>
      <c r="D33" s="40">
        <f t="shared" si="3"/>
        <v>0.008482224307941225</v>
      </c>
      <c r="E33" s="39">
        <v>3</v>
      </c>
      <c r="F33" s="39">
        <v>22</v>
      </c>
      <c r="G33" s="40">
        <f t="shared" si="4"/>
        <v>0.19298245614035087</v>
      </c>
      <c r="H33" s="39">
        <v>27.6</v>
      </c>
      <c r="I33" s="39"/>
      <c r="J33" s="41">
        <f t="shared" si="1"/>
        <v>0</v>
      </c>
      <c r="K33" s="51"/>
      <c r="L33" s="51"/>
      <c r="M33" s="39">
        <v>521.1</v>
      </c>
      <c r="N33" s="55">
        <f t="shared" si="2"/>
        <v>30.6</v>
      </c>
    </row>
    <row r="34" spans="1:14" ht="15" customHeight="1">
      <c r="A34" s="67">
        <v>17</v>
      </c>
      <c r="B34" s="65" t="s">
        <v>42</v>
      </c>
      <c r="C34" s="39">
        <v>492.205</v>
      </c>
      <c r="D34" s="40">
        <f t="shared" si="3"/>
        <v>0.004983501557708099</v>
      </c>
      <c r="E34" s="39">
        <v>1.7</v>
      </c>
      <c r="F34" s="39">
        <v>15</v>
      </c>
      <c r="G34" s="40">
        <f t="shared" si="4"/>
        <v>0.13157894736842105</v>
      </c>
      <c r="H34" s="39">
        <v>18.8</v>
      </c>
      <c r="I34" s="39"/>
      <c r="J34" s="41">
        <f t="shared" si="1"/>
        <v>0</v>
      </c>
      <c r="K34" s="51"/>
      <c r="L34" s="51"/>
      <c r="M34" s="39">
        <v>521.7</v>
      </c>
      <c r="N34" s="55">
        <f t="shared" si="2"/>
        <v>20.5</v>
      </c>
    </row>
    <row r="35" spans="1:14" ht="15" customHeight="1">
      <c r="A35" s="67">
        <v>18</v>
      </c>
      <c r="B35" s="65" t="s">
        <v>43</v>
      </c>
      <c r="C35" s="39">
        <v>485.726</v>
      </c>
      <c r="D35" s="40">
        <f t="shared" si="3"/>
        <v>0.00491790265767175</v>
      </c>
      <c r="E35" s="39">
        <v>1.7</v>
      </c>
      <c r="F35" s="39"/>
      <c r="G35" s="39"/>
      <c r="H35" s="39"/>
      <c r="I35" s="39"/>
      <c r="J35" s="41">
        <f t="shared" si="1"/>
        <v>0</v>
      </c>
      <c r="K35" s="52" t="e">
        <f>SUM(K14:K32)</f>
        <v>#REF!</v>
      </c>
      <c r="L35" s="52"/>
      <c r="M35" s="39">
        <v>466.7</v>
      </c>
      <c r="N35" s="55">
        <f t="shared" si="2"/>
        <v>1.7</v>
      </c>
    </row>
    <row r="36" spans="1:14" ht="15" customHeight="1">
      <c r="A36" s="67">
        <v>19</v>
      </c>
      <c r="B36" s="65" t="s">
        <v>44</v>
      </c>
      <c r="C36" s="39">
        <v>552.357</v>
      </c>
      <c r="D36" s="40">
        <f t="shared" si="3"/>
        <v>0.005592531506000492</v>
      </c>
      <c r="E36" s="39">
        <v>2</v>
      </c>
      <c r="F36" s="39"/>
      <c r="G36" s="39"/>
      <c r="H36" s="39"/>
      <c r="I36" s="39"/>
      <c r="J36" s="41">
        <f>ROUND(I36/1066,5)</f>
        <v>0</v>
      </c>
      <c r="K36" s="52" t="e">
        <f>K13+K35</f>
        <v>#REF!</v>
      </c>
      <c r="L36" s="52"/>
      <c r="M36" s="39">
        <v>596.8</v>
      </c>
      <c r="N36" s="55">
        <f t="shared" si="2"/>
        <v>2</v>
      </c>
    </row>
    <row r="37" spans="1:14" ht="15" customHeight="1">
      <c r="A37" s="67">
        <v>20</v>
      </c>
      <c r="B37" s="65" t="s">
        <v>45</v>
      </c>
      <c r="C37" s="39">
        <v>6540.92</v>
      </c>
      <c r="D37" s="40">
        <f t="shared" si="3"/>
        <v>0.06622583071859095</v>
      </c>
      <c r="E37" s="39">
        <v>23.1</v>
      </c>
      <c r="F37" s="39"/>
      <c r="G37" s="39"/>
      <c r="H37" s="39"/>
      <c r="I37" s="39">
        <v>74</v>
      </c>
      <c r="J37" s="44">
        <v>1</v>
      </c>
      <c r="K37" s="35"/>
      <c r="L37" s="57">
        <v>99.5</v>
      </c>
      <c r="M37" s="39"/>
      <c r="N37" s="55">
        <f t="shared" si="2"/>
        <v>122.6</v>
      </c>
    </row>
    <row r="38" spans="1:14" ht="33" customHeight="1">
      <c r="A38" s="67"/>
      <c r="B38" s="66" t="s">
        <v>51</v>
      </c>
      <c r="C38" s="62">
        <f aca="true" t="shared" si="5" ref="C38:J38">SUM(C18:C37)</f>
        <v>19547.441</v>
      </c>
      <c r="D38" s="70">
        <f t="shared" si="5"/>
        <v>0.19791489861481934</v>
      </c>
      <c r="E38" s="62">
        <f t="shared" si="5"/>
        <v>68.9</v>
      </c>
      <c r="F38" s="62">
        <f t="shared" si="5"/>
        <v>114</v>
      </c>
      <c r="G38" s="70">
        <f t="shared" si="5"/>
        <v>0.9999999999999998</v>
      </c>
      <c r="H38" s="62">
        <f t="shared" si="5"/>
        <v>143.1</v>
      </c>
      <c r="I38" s="62">
        <f t="shared" si="5"/>
        <v>74</v>
      </c>
      <c r="J38" s="70">
        <f t="shared" si="5"/>
        <v>1</v>
      </c>
      <c r="K38" s="63"/>
      <c r="L38" s="62">
        <f>SUM(L18:L37)</f>
        <v>99.5</v>
      </c>
      <c r="M38" s="62"/>
      <c r="N38" s="64">
        <f>SUM(N18:N37)</f>
        <v>311.5</v>
      </c>
    </row>
    <row r="39" spans="1:14" ht="18" customHeight="1">
      <c r="A39" s="67">
        <v>21</v>
      </c>
      <c r="B39" s="65" t="s">
        <v>46</v>
      </c>
      <c r="C39" s="39">
        <v>79219.459</v>
      </c>
      <c r="D39" s="40">
        <f t="shared" si="3"/>
        <v>0.8020851013851807</v>
      </c>
      <c r="E39" s="39">
        <v>279.1</v>
      </c>
      <c r="F39" s="39"/>
      <c r="G39" s="39"/>
      <c r="H39" s="39"/>
      <c r="I39" s="39"/>
      <c r="J39" s="41"/>
      <c r="K39" s="35"/>
      <c r="L39" s="56"/>
      <c r="M39" s="39"/>
      <c r="N39" s="55">
        <f>E39+H39+L39</f>
        <v>279.1</v>
      </c>
    </row>
    <row r="40" spans="1:14" ht="27" customHeight="1">
      <c r="A40" s="69"/>
      <c r="B40" s="50" t="s">
        <v>24</v>
      </c>
      <c r="C40" s="42">
        <f>C38+C39</f>
        <v>98766.9</v>
      </c>
      <c r="D40" s="43">
        <f>D38+D39</f>
        <v>1</v>
      </c>
      <c r="E40" s="42">
        <f>E38+E39</f>
        <v>348</v>
      </c>
      <c r="F40" s="42">
        <f>F38+F39</f>
        <v>114</v>
      </c>
      <c r="G40" s="59">
        <v>1</v>
      </c>
      <c r="H40" s="42">
        <f>H38+H39</f>
        <v>143.1</v>
      </c>
      <c r="I40" s="42">
        <f>I38+I39</f>
        <v>74</v>
      </c>
      <c r="J40" s="59">
        <v>1</v>
      </c>
      <c r="K40" s="60"/>
      <c r="L40" s="42">
        <f>L38+L39</f>
        <v>99.5</v>
      </c>
      <c r="M40" s="42">
        <f>M38+M39</f>
        <v>0</v>
      </c>
      <c r="N40" s="61">
        <f>N38+N39</f>
        <v>590.6</v>
      </c>
    </row>
    <row r="41" spans="1:13" ht="8.25" customHeight="1" hidden="1">
      <c r="A41" s="7"/>
      <c r="B41" s="16"/>
      <c r="C41" s="5"/>
      <c r="D41" s="5"/>
      <c r="E41" s="5"/>
      <c r="F41" s="6"/>
      <c r="G41" s="6"/>
      <c r="H41" s="5"/>
      <c r="I41" s="6"/>
      <c r="J41" s="19"/>
      <c r="K41" s="29">
        <v>12771.5</v>
      </c>
      <c r="L41" s="29"/>
      <c r="M41" s="6"/>
    </row>
    <row r="42" spans="1:13" ht="8.25" customHeight="1" hidden="1">
      <c r="A42" s="7"/>
      <c r="B42" s="16"/>
      <c r="C42" s="5"/>
      <c r="D42" s="5"/>
      <c r="E42" s="5"/>
      <c r="F42" s="6"/>
      <c r="G42" s="6"/>
      <c r="H42" s="5"/>
      <c r="I42" s="6"/>
      <c r="J42" s="19"/>
      <c r="K42" s="29"/>
      <c r="L42" s="29"/>
      <c r="M42" s="6"/>
    </row>
    <row r="43" spans="1:13" s="18" customFormat="1" ht="14.25" customHeight="1" hidden="1">
      <c r="A43" s="17"/>
      <c r="B43" s="18" t="s">
        <v>17</v>
      </c>
      <c r="C43" s="29"/>
      <c r="D43" s="29"/>
      <c r="E43" s="34"/>
      <c r="F43" s="34"/>
      <c r="G43" s="34"/>
      <c r="H43" s="34"/>
      <c r="I43" s="34"/>
      <c r="J43" s="34"/>
      <c r="K43" s="30"/>
      <c r="L43" s="30"/>
      <c r="M43" s="6"/>
    </row>
    <row r="44" spans="1:13" s="18" customFormat="1" ht="14.25" customHeight="1" hidden="1">
      <c r="A44" s="17"/>
      <c r="C44" s="29"/>
      <c r="D44" s="29"/>
      <c r="E44" s="29"/>
      <c r="F44" s="29"/>
      <c r="G44" s="29"/>
      <c r="H44" s="29"/>
      <c r="I44" s="29"/>
      <c r="J44" s="29"/>
      <c r="K44" s="1"/>
      <c r="L44" s="1"/>
      <c r="M44" s="6"/>
    </row>
    <row r="45" spans="1:14" s="18" customFormat="1" ht="24" customHeight="1">
      <c r="A45" s="17"/>
      <c r="C45" s="29"/>
      <c r="D45" s="29"/>
      <c r="E45" s="29"/>
      <c r="F45" s="29"/>
      <c r="G45" s="29"/>
      <c r="H45" s="28"/>
      <c r="I45" s="29"/>
      <c r="J45" s="29"/>
      <c r="K45" s="10"/>
      <c r="L45" s="10"/>
      <c r="M45" s="32"/>
      <c r="N45" s="29"/>
    </row>
    <row r="46" spans="1:13" s="18" customFormat="1" ht="30.75" customHeight="1">
      <c r="A46" s="99" t="s">
        <v>52</v>
      </c>
      <c r="B46" s="99"/>
      <c r="C46" s="99"/>
      <c r="D46" s="99"/>
      <c r="E46" s="72"/>
      <c r="F46" s="73"/>
      <c r="G46" s="73"/>
      <c r="H46" s="71"/>
      <c r="I46" s="74"/>
      <c r="J46" s="73" t="s">
        <v>53</v>
      </c>
      <c r="K46" s="1"/>
      <c r="L46" s="1"/>
      <c r="M46" s="24"/>
    </row>
    <row r="47" spans="1:13" ht="40.5" customHeight="1">
      <c r="A47" s="3"/>
      <c r="B47" s="8"/>
      <c r="C47" s="30"/>
      <c r="D47" s="30"/>
      <c r="E47" s="30"/>
      <c r="F47" s="30"/>
      <c r="G47" s="30"/>
      <c r="H47" s="30"/>
      <c r="I47" s="30"/>
      <c r="J47" s="30"/>
      <c r="M47" s="6"/>
    </row>
    <row r="48" spans="1:13" ht="33.75" customHeight="1">
      <c r="A48" s="9"/>
      <c r="F48" s="4"/>
      <c r="G48" s="4"/>
      <c r="I48" s="4"/>
      <c r="M48" s="23"/>
    </row>
    <row r="49" spans="1:13" ht="44.25" customHeight="1">
      <c r="A49" s="10"/>
      <c r="C49" s="10"/>
      <c r="D49" s="10"/>
      <c r="E49" s="10"/>
      <c r="F49" s="33"/>
      <c r="G49" s="33"/>
      <c r="H49" s="10"/>
      <c r="I49" s="33"/>
      <c r="J49" s="10"/>
      <c r="M49" s="22"/>
    </row>
    <row r="50" spans="1:13" ht="15.75">
      <c r="A50" s="10"/>
      <c r="M50" s="3"/>
    </row>
    <row r="51" spans="1:13" ht="15.75">
      <c r="A51" s="2"/>
      <c r="B51" s="11"/>
      <c r="M51" s="21"/>
    </row>
    <row r="52" spans="1:2" ht="15.75">
      <c r="A52" s="2"/>
      <c r="B52" s="2"/>
    </row>
    <row r="53" spans="1:13" ht="15.75">
      <c r="A53" s="2"/>
      <c r="B53" s="2"/>
      <c r="M53" s="20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</sheetData>
  <sheetProtection/>
  <mergeCells count="22">
    <mergeCell ref="A7:A10"/>
    <mergeCell ref="C9:C10"/>
    <mergeCell ref="F9:F10"/>
    <mergeCell ref="I9:I10"/>
    <mergeCell ref="B7:B10"/>
    <mergeCell ref="A46:D46"/>
    <mergeCell ref="N7:N10"/>
    <mergeCell ref="M7:M10"/>
    <mergeCell ref="C4:J4"/>
    <mergeCell ref="L9:L10"/>
    <mergeCell ref="I7:L7"/>
    <mergeCell ref="I8:L8"/>
    <mergeCell ref="C5:L5"/>
    <mergeCell ref="J9:J10"/>
    <mergeCell ref="D9:D10"/>
    <mergeCell ref="E9:E10"/>
    <mergeCell ref="G9:G10"/>
    <mergeCell ref="H9:H10"/>
    <mergeCell ref="C7:E7"/>
    <mergeCell ref="C8:E8"/>
    <mergeCell ref="F7:H7"/>
    <mergeCell ref="F8:H8"/>
  </mergeCells>
  <conditionalFormatting sqref="H45 M40:M45 K9:K10 K12:M39 N38 L40:N40 C12:J42">
    <cfRule type="cellIs" priority="21" dxfId="1" operator="equal" stopIfTrue="1">
      <formula>0</formula>
    </cfRule>
  </conditionalFormatting>
  <printOptions/>
  <pageMargins left="0.1968503937007874" right="0.1968503937007874" top="0.31496062992125984" bottom="0.1968503937007874" header="0.15748031496062992" footer="0.1968503937007874"/>
  <pageSetup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bud_6103</dc:creator>
  <cp:keywords/>
  <dc:description/>
  <cp:lastModifiedBy>Admin</cp:lastModifiedBy>
  <cp:lastPrinted>2014-01-23T20:32:59Z</cp:lastPrinted>
  <dcterms:created xsi:type="dcterms:W3CDTF">2009-01-02T13:46:32Z</dcterms:created>
  <dcterms:modified xsi:type="dcterms:W3CDTF">2014-01-23T21:24:21Z</dcterms:modified>
  <cp:category/>
  <cp:version/>
  <cp:contentType/>
  <cp:contentStatus/>
</cp:coreProperties>
</file>