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'Лист1'!$9:$11</definedName>
    <definedName name="_xlnm.Print_Area" localSheetId="0">'Лист1'!$A$1:$F$78</definedName>
  </definedNames>
  <calcPr fullCalcOnLoad="1"/>
</workbook>
</file>

<file path=xl/sharedStrings.xml><?xml version="1.0" encoding="utf-8"?>
<sst xmlns="http://schemas.openxmlformats.org/spreadsheetml/2006/main" count="78" uniqueCount="71">
  <si>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</si>
  <si>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</si>
  <si>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</si>
  <si>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</si>
  <si>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</si>
  <si>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</si>
  <si>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</si>
  <si>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</si>
  <si>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</si>
  <si>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</si>
  <si>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</si>
  <si>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</si>
  <si>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</si>
  <si>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Субвенції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</si>
  <si>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</si>
  <si>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</si>
  <si>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</si>
  <si>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</si>
  <si>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</si>
  <si>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</si>
  <si>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</si>
  <si>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</si>
  <si>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</si>
  <si>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</si>
  <si>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</si>
  <si>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</si>
  <si>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</si>
  <si>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</si>
  <si>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r>
      <t>21110000</t>
    </r>
    <r>
      <rPr>
        <sz val="9"/>
        <color indexed="10"/>
        <rFont val="Verdana"/>
        <family val="2"/>
      </rPr>
      <t> </t>
    </r>
  </si>
  <si>
    <r>
      <t>Надходження коштів від відшкодування втрат сільськогосподарського і лісогосподарського виробництва</t>
    </r>
    <r>
      <rPr>
        <sz val="9"/>
        <color indexed="10"/>
        <rFont val="Verdana"/>
        <family val="2"/>
      </rPr>
      <t>  </t>
    </r>
  </si>
  <si>
    <t>Найменування згідно
 з класифікацією доходів бюджету</t>
  </si>
  <si>
    <t>41030600 </t>
  </si>
  <si>
    <t>41030800 </t>
  </si>
  <si>
    <t>41030900 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</si>
  <si>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</si>
  <si>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</si>
  <si>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</si>
  <si>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</si>
  <si>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до рішення районної ради</t>
  </si>
  <si>
    <t xml:space="preserve">субвенція з обласного бюджету  на відшкодування витрат на поховання учасників бойових дій та інвалідів війни </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</si>
  <si>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</si>
  <si>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</si>
  <si>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</si>
  <si>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надання одноразової матеріальної допомоги громадянам , які постраждали внаслідок Чернобильської катастрофи         ( І категорії) та дітям-інвалідам , інвалідність яких пов"язана з наслідками Чернобильської катастрофи</t>
  </si>
  <si>
    <t>Субвенція з обласного бюджету на співфінансування проектів-переможців обласного конкурсу проектів та програм розвитку місцевого самоврядування</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</si>
  <si>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</si>
  <si>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</si>
  <si>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</si>
  <si>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</si>
  <si>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</si>
  <si>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</si>
  <si>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міського, сільських бюджетів на виконання  власних повноважень щодо виконання районних програм</t>
  </si>
  <si>
    <t>субвенція з обласного бюджету, всього</t>
  </si>
  <si>
    <t>в тому числі:</t>
  </si>
  <si>
    <t xml:space="preserve">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</si>
  <si>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 І чи ІІ групи внаслідок психічного розладу</t>
  </si>
  <si>
    <t>Уточнений обсяг доходів районного бюджету Баштанського району на 2015 рік</t>
  </si>
  <si>
    <t>Додаток  1</t>
  </si>
  <si>
    <t>Начальник фінансового управління райдержадміністрації</t>
  </si>
  <si>
    <t>С.В.Євдощенко</t>
  </si>
  <si>
    <t xml:space="preserve">субвенція з обласного бюджету на виконання депутатами обласної ради доручень виборців відповідно до програм, затверджених обласною радою на 2015 рік </t>
  </si>
  <si>
    <t>субвенція з обласного бюджету бюджетам міст і районів області для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та під час участі в антитерористичній операції (АТО) на Сході України)</t>
  </si>
  <si>
    <t>субвенція з міського бюджету районному бюджету на погашення кредиторської заборгованості за виконані у 2014 році роботи  по капітальному ремонту дороги комунальної власності по вул.Сагайдачного м.Баштанка</t>
  </si>
  <si>
    <t xml:space="preserve">субвенції  з обласного  бюджету для організації відпочинку (з наданням оздоровчих послуг) на базах відпочинку, у санаторно-курортних закладах інвалідів та поранених з числа демобілізованих учасників бойових дій, які брали участь в антитерористичній операції на сході України, на 2015 рік </t>
  </si>
  <si>
    <t>Стабілізаційна дотація</t>
  </si>
  <si>
    <t>Субвенція з державного бюджету місцевим бюджетам на проведення виборів депутатів місцевих рад та сільських, селищних, міських голів</t>
  </si>
  <si>
    <t>в тому числі стабілізаційна дотація з державного бюджету місцевим бюджетам за рахунок коштів зазначеної дотації, наданої обласному бюджету з державного бюджету на 2015 рік</t>
  </si>
  <si>
    <t xml:space="preserve">в тому числі субвенція з обласного бюджету за рахунок коштів медичної субвенції з державного бюджету місцевим бюджетам на 2015 рік </t>
  </si>
  <si>
    <t xml:space="preserve">в тому числі субвенція з обласного бюджету за рахунок коштів освітньої субвенції з державного бюджету місцевим бюджетам на 2015 рік </t>
  </si>
  <si>
    <t>Податок та збір на доходи фізичних осіб</t>
  </si>
  <si>
    <t>від 24.12.2015 №14</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</si>
</sst>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2]\ ###,000_);[Red]\([$€-2]\ ###,000\)"/>
    <numFmt numFmtId="194" formatCode="0.0000"/>
    <numFmt numFmtId="195" formatCode="0.00000"/>
    <numFmt numFmtId="196" formatCode="0.000000"/>
    <numFmt numFmtId="197" formatCode="#,##0_ ;[Red]\-#,##0\ "/>
    <numFmt numFmtId="198" formatCode="&quot;Так&quot;;&quot;Так&quot;;&quot;Ні&quot;"/>
    <numFmt numFmtId="199" formatCode="&quot;True&quot;;&quot;True&quot;;&quot;False&quot;"/>
    <numFmt numFmtId="200" formatCode="&quot;Увімк&quot;;&quot;Увімк&quot;;&quot;Вимк&quot;"/>
    <numFmt numFmtId="201" formatCode="[$¥€-2]\ ###,000_);[Red]\([$€-2]\ ###,000\)"/>
    <numFmt numFmtId="202" formatCode="0.00000000"/>
    <numFmt numFmtId="203" formatCode="0.0000000"/>
    <numFmt numFmtId="204" formatCode="#,##0.000"/>
    <numFmt numFmtId="205" formatCode="#,##0.0000"/>
    <numFmt numFmtId="206" formatCode="#,##0.00000"/>
    <numFmt numFmtId="207" formatCode="#,##0.0"/>
    <numFmt numFmtId="208" formatCode="#,##0.000000"/>
  </numFmts>
  <fonts count="67">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b/>
      <sz val="10"/>
      <name val="Times New Roman"/>
      <family val="1"/>
    </font>
    <font>
      <sz val="16"/>
      <name val="Arial Cyr"/>
      <family val="0"/>
    </font>
    <font>
      <sz val="9"/>
      <color indexed="10"/>
      <name val="Verdana"/>
      <family val="2"/>
    </font>
    <font>
      <b/>
      <sz val="16"/>
      <name val="Times New Roman"/>
      <family val="1"/>
    </font>
    <font>
      <b/>
      <sz val="14"/>
      <name val="Arial Cyr"/>
      <family val="0"/>
    </font>
    <font>
      <sz val="14"/>
      <color indexed="9"/>
      <name val="Times New Roman"/>
      <family val="1"/>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1"/>
      <color indexed="10"/>
      <name val="Times New Roman"/>
      <family val="1"/>
    </font>
    <font>
      <sz val="10"/>
      <color indexed="10"/>
      <name val="Arial Cyr"/>
      <family val="0"/>
    </font>
    <font>
      <sz val="14"/>
      <color indexed="53"/>
      <name val="Times New Roman"/>
      <family val="1"/>
    </font>
    <font>
      <sz val="16"/>
      <color indexed="60"/>
      <name val="Arial Cyr"/>
      <family val="0"/>
    </font>
    <font>
      <b/>
      <sz val="14"/>
      <color indexed="9"/>
      <name val="Times New Roman"/>
      <family val="1"/>
    </font>
    <font>
      <sz val="14"/>
      <color indexed="10"/>
      <name val="Arial Cyr"/>
      <family val="0"/>
    </font>
    <font>
      <sz val="14"/>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7"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47">
    <xf numFmtId="0" fontId="0" fillId="0" borderId="0" xfId="0" applyAlignment="1">
      <alignment/>
    </xf>
    <xf numFmtId="0" fontId="0" fillId="0" borderId="0" xfId="0" applyFill="1" applyAlignment="1">
      <alignment/>
    </xf>
    <xf numFmtId="0" fontId="5" fillId="0" borderId="0" xfId="0" applyFont="1" applyFill="1" applyAlignment="1">
      <alignment horizontal="justify" vertical="top" wrapText="1"/>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33" borderId="0" xfId="0" applyFill="1" applyAlignment="1">
      <alignment/>
    </xf>
    <xf numFmtId="192" fontId="10" fillId="0" borderId="0" xfId="0" applyNumberFormat="1" applyFont="1" applyFill="1" applyAlignment="1">
      <alignment/>
    </xf>
    <xf numFmtId="204" fontId="17" fillId="0" borderId="0" xfId="0" applyNumberFormat="1" applyFont="1" applyFill="1" applyBorder="1" applyAlignment="1">
      <alignment horizontal="right" vertical="top" wrapText="1"/>
    </xf>
    <xf numFmtId="0" fontId="11" fillId="0" borderId="0" xfId="0" applyFont="1" applyFill="1" applyAlignment="1">
      <alignment/>
    </xf>
    <xf numFmtId="204" fontId="4" fillId="0" borderId="0" xfId="0" applyNumberFormat="1" applyFont="1" applyFill="1" applyBorder="1" applyAlignment="1">
      <alignment horizontal="right" vertical="top" wrapText="1"/>
    </xf>
    <xf numFmtId="0" fontId="18" fillId="0" borderId="0" xfId="0" applyFont="1" applyFill="1" applyAlignment="1">
      <alignment/>
    </xf>
    <xf numFmtId="192" fontId="19" fillId="0" borderId="0" xfId="0" applyNumberFormat="1" applyFont="1" applyFill="1" applyAlignment="1">
      <alignment/>
    </xf>
    <xf numFmtId="192" fontId="20" fillId="0" borderId="0" xfId="0" applyNumberFormat="1" applyFont="1" applyFill="1" applyAlignment="1">
      <alignment/>
    </xf>
    <xf numFmtId="0" fontId="21" fillId="0" borderId="0" xfId="0" applyFont="1" applyFill="1" applyAlignment="1">
      <alignment/>
    </xf>
    <xf numFmtId="204" fontId="9" fillId="0" borderId="0" xfId="0" applyNumberFormat="1" applyFont="1" applyFill="1" applyAlignment="1">
      <alignment/>
    </xf>
    <xf numFmtId="192" fontId="0" fillId="0" borderId="0" xfId="0" applyNumberFormat="1" applyFill="1" applyAlignment="1">
      <alignment/>
    </xf>
    <xf numFmtId="204" fontId="13" fillId="0" borderId="0" xfId="0" applyNumberFormat="1" applyFont="1" applyFill="1" applyAlignment="1">
      <alignment/>
    </xf>
    <xf numFmtId="0" fontId="22" fillId="0" borderId="0" xfId="0" applyFont="1" applyFill="1" applyAlignment="1">
      <alignment/>
    </xf>
    <xf numFmtId="0" fontId="23" fillId="0" borderId="0" xfId="0" applyFont="1" applyFill="1" applyAlignment="1">
      <alignment vertical="top"/>
    </xf>
    <xf numFmtId="206" fontId="23" fillId="0" borderId="0" xfId="0" applyNumberFormat="1" applyFont="1" applyFill="1" applyAlignment="1">
      <alignment vertical="top"/>
    </xf>
    <xf numFmtId="0" fontId="23" fillId="0" borderId="0" xfId="0" applyFont="1" applyAlignment="1">
      <alignment vertical="top"/>
    </xf>
    <xf numFmtId="0" fontId="1" fillId="33" borderId="0" xfId="0" applyFont="1" applyFill="1" applyAlignment="1">
      <alignment/>
    </xf>
    <xf numFmtId="0" fontId="5" fillId="33" borderId="0" xfId="0" applyFont="1" applyFill="1" applyAlignment="1">
      <alignment/>
    </xf>
    <xf numFmtId="0" fontId="0" fillId="33" borderId="0" xfId="0" applyFont="1" applyFill="1" applyAlignment="1">
      <alignment/>
    </xf>
    <xf numFmtId="192" fontId="19" fillId="33" borderId="0" xfId="0" applyNumberFormat="1" applyFont="1" applyFill="1" applyAlignment="1">
      <alignment/>
    </xf>
    <xf numFmtId="192" fontId="20" fillId="33" borderId="0" xfId="0" applyNumberFormat="1" applyFont="1" applyFill="1" applyAlignment="1">
      <alignment/>
    </xf>
    <xf numFmtId="0" fontId="21" fillId="33" borderId="0" xfId="0" applyFont="1" applyFill="1" applyAlignment="1">
      <alignment/>
    </xf>
    <xf numFmtId="204" fontId="21" fillId="33" borderId="0" xfId="0" applyNumberFormat="1" applyFont="1" applyFill="1" applyAlignment="1">
      <alignment/>
    </xf>
    <xf numFmtId="0" fontId="24" fillId="0" borderId="0" xfId="0" applyFont="1" applyFill="1" applyAlignment="1">
      <alignment/>
    </xf>
    <xf numFmtId="0" fontId="24" fillId="0" borderId="0" xfId="0" applyFont="1" applyFill="1" applyAlignment="1">
      <alignment vertical="top"/>
    </xf>
    <xf numFmtId="0" fontId="27" fillId="0" borderId="0" xfId="0" applyFont="1" applyFill="1" applyAlignment="1">
      <alignment/>
    </xf>
    <xf numFmtId="204" fontId="29" fillId="0" borderId="0" xfId="0" applyNumberFormat="1" applyFont="1" applyFill="1" applyAlignment="1">
      <alignment vertical="top"/>
    </xf>
    <xf numFmtId="0" fontId="4" fillId="0" borderId="12" xfId="0" applyFont="1" applyFill="1" applyBorder="1" applyAlignment="1">
      <alignment horizontal="right"/>
    </xf>
    <xf numFmtId="204" fontId="0" fillId="33" borderId="0" xfId="0" applyNumberFormat="1" applyFont="1" applyFill="1" applyAlignment="1">
      <alignment/>
    </xf>
    <xf numFmtId="0" fontId="5"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204" fontId="5" fillId="33" borderId="0" xfId="0" applyNumberFormat="1" applyFont="1" applyFill="1" applyBorder="1" applyAlignment="1">
      <alignment horizontal="right" vertical="top" wrapText="1"/>
    </xf>
    <xf numFmtId="204" fontId="5" fillId="0" borderId="0" xfId="0" applyNumberFormat="1" applyFont="1" applyFill="1" applyBorder="1" applyAlignment="1">
      <alignment horizontal="right" vertical="top" wrapText="1"/>
    </xf>
    <xf numFmtId="204" fontId="30" fillId="0" borderId="0" xfId="0" applyNumberFormat="1" applyFont="1" applyFill="1" applyBorder="1" applyAlignment="1">
      <alignment horizontal="right" vertical="top" wrapText="1"/>
    </xf>
    <xf numFmtId="204" fontId="17" fillId="33" borderId="0" xfId="0" applyNumberFormat="1" applyFont="1" applyFill="1" applyBorder="1" applyAlignment="1">
      <alignment horizontal="right" vertical="top" wrapText="1"/>
    </xf>
    <xf numFmtId="204" fontId="4" fillId="33" borderId="0" xfId="0" applyNumberFormat="1" applyFont="1" applyFill="1" applyBorder="1" applyAlignment="1">
      <alignment horizontal="right" vertical="top" wrapText="1"/>
    </xf>
    <xf numFmtId="192" fontId="5" fillId="0" borderId="0" xfId="0" applyNumberFormat="1" applyFont="1" applyFill="1" applyBorder="1" applyAlignment="1">
      <alignment horizontal="right" vertical="top" wrapText="1"/>
    </xf>
    <xf numFmtId="0" fontId="1" fillId="0" borderId="0" xfId="0" applyFont="1" applyFill="1" applyBorder="1" applyAlignment="1">
      <alignment/>
    </xf>
    <xf numFmtId="0" fontId="5" fillId="0" borderId="0" xfId="0" applyFont="1" applyFill="1" applyBorder="1" applyAlignment="1">
      <alignment/>
    </xf>
    <xf numFmtId="0" fontId="9" fillId="0" borderId="0" xfId="0" applyFont="1" applyFill="1" applyBorder="1" applyAlignment="1">
      <alignment/>
    </xf>
    <xf numFmtId="0" fontId="16" fillId="0" borderId="0" xfId="0" applyFont="1" applyFill="1" applyAlignment="1">
      <alignment/>
    </xf>
    <xf numFmtId="192" fontId="16" fillId="0" borderId="0" xfId="0" applyNumberFormat="1" applyFont="1" applyFill="1" applyAlignment="1">
      <alignment/>
    </xf>
    <xf numFmtId="204" fontId="31" fillId="0" borderId="0" xfId="0" applyNumberFormat="1" applyFont="1" applyFill="1" applyAlignment="1">
      <alignment/>
    </xf>
    <xf numFmtId="192" fontId="31" fillId="0" borderId="0" xfId="0" applyNumberFormat="1" applyFont="1" applyFill="1" applyAlignment="1">
      <alignment/>
    </xf>
    <xf numFmtId="0" fontId="1" fillId="33" borderId="0" xfId="0" applyFont="1" applyFill="1" applyAlignment="1">
      <alignment horizontal="left"/>
    </xf>
    <xf numFmtId="0" fontId="1" fillId="0" borderId="0" xfId="0" applyFont="1" applyFill="1" applyAlignment="1">
      <alignment horizontal="left"/>
    </xf>
    <xf numFmtId="204" fontId="0" fillId="0" borderId="0" xfId="0" applyNumberFormat="1" applyFont="1" applyFill="1" applyAlignment="1">
      <alignment/>
    </xf>
    <xf numFmtId="204" fontId="5" fillId="33" borderId="13" xfId="0" applyNumberFormat="1" applyFont="1" applyFill="1" applyBorder="1" applyAlignment="1">
      <alignment horizontal="right" vertical="top" wrapText="1"/>
    </xf>
    <xf numFmtId="204" fontId="4" fillId="33" borderId="16" xfId="0" applyNumberFormat="1" applyFont="1" applyFill="1" applyBorder="1" applyAlignment="1">
      <alignment horizontal="right" vertical="top" wrapText="1"/>
    </xf>
    <xf numFmtId="204" fontId="5" fillId="33" borderId="16" xfId="0" applyNumberFormat="1" applyFont="1" applyFill="1" applyBorder="1" applyAlignment="1">
      <alignment horizontal="right" vertical="top" wrapText="1"/>
    </xf>
    <xf numFmtId="204" fontId="17" fillId="33" borderId="16" xfId="0" applyNumberFormat="1" applyFont="1" applyFill="1" applyBorder="1" applyAlignment="1">
      <alignment horizontal="right" vertical="top" wrapText="1"/>
    </xf>
    <xf numFmtId="192" fontId="5" fillId="33" borderId="16" xfId="0" applyNumberFormat="1" applyFont="1" applyFill="1" applyBorder="1" applyAlignment="1">
      <alignment horizontal="right" vertical="top" wrapText="1"/>
    </xf>
    <xf numFmtId="204" fontId="5" fillId="0" borderId="13" xfId="0" applyNumberFormat="1" applyFont="1" applyFill="1" applyBorder="1" applyAlignment="1">
      <alignment horizontal="right" vertical="top" wrapText="1"/>
    </xf>
    <xf numFmtId="204" fontId="4" fillId="0" borderId="16" xfId="0" applyNumberFormat="1" applyFont="1" applyFill="1" applyBorder="1" applyAlignment="1">
      <alignment horizontal="right" vertical="top" wrapText="1"/>
    </xf>
    <xf numFmtId="204" fontId="5" fillId="0" borderId="16" xfId="0" applyNumberFormat="1" applyFont="1" applyFill="1" applyBorder="1" applyAlignment="1">
      <alignment horizontal="right" vertical="top" wrapText="1"/>
    </xf>
    <xf numFmtId="204" fontId="30" fillId="0" borderId="16" xfId="0" applyNumberFormat="1" applyFont="1" applyFill="1" applyBorder="1" applyAlignment="1">
      <alignment horizontal="right" vertical="top" wrapText="1"/>
    </xf>
    <xf numFmtId="204" fontId="17" fillId="0" borderId="16" xfId="0" applyNumberFormat="1" applyFont="1" applyFill="1" applyBorder="1" applyAlignment="1">
      <alignment horizontal="right" vertical="top" wrapText="1"/>
    </xf>
    <xf numFmtId="204" fontId="12" fillId="0" borderId="16" xfId="0" applyNumberFormat="1" applyFont="1" applyFill="1" applyBorder="1" applyAlignment="1">
      <alignment horizontal="center" vertical="top" wrapText="1"/>
    </xf>
    <xf numFmtId="192" fontId="5" fillId="0" borderId="16" xfId="0" applyNumberFormat="1" applyFont="1" applyFill="1" applyBorder="1" applyAlignment="1">
      <alignment horizontal="right" vertical="top" wrapText="1"/>
    </xf>
    <xf numFmtId="204" fontId="5" fillId="0" borderId="13" xfId="0" applyNumberFormat="1" applyFont="1" applyFill="1" applyBorder="1" applyAlignment="1">
      <alignment vertical="top" wrapText="1"/>
    </xf>
    <xf numFmtId="204" fontId="4" fillId="0" borderId="16" xfId="0" applyNumberFormat="1" applyFont="1" applyFill="1" applyBorder="1" applyAlignment="1">
      <alignment vertical="top" wrapText="1"/>
    </xf>
    <xf numFmtId="204" fontId="5" fillId="0" borderId="16" xfId="0" applyNumberFormat="1" applyFont="1" applyFill="1" applyBorder="1" applyAlignment="1">
      <alignment vertical="top" wrapText="1"/>
    </xf>
    <xf numFmtId="0" fontId="5" fillId="0" borderId="16" xfId="0" applyFont="1" applyFill="1" applyBorder="1" applyAlignment="1">
      <alignment horizontal="justify" vertical="top" wrapText="1"/>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5" fillId="33" borderId="16" xfId="0" applyFont="1" applyFill="1" applyBorder="1" applyAlignment="1">
      <alignment horizontal="center" vertical="top"/>
    </xf>
    <xf numFmtId="0" fontId="28" fillId="0" borderId="16" xfId="0" applyFont="1" applyFill="1" applyBorder="1" applyAlignment="1">
      <alignment horizontal="justify" vertical="top" wrapText="1"/>
    </xf>
    <xf numFmtId="0" fontId="25" fillId="0" borderId="16" xfId="0" applyFont="1" applyFill="1" applyBorder="1" applyAlignment="1">
      <alignment horizontal="left" vertical="top" wrapText="1"/>
    </xf>
    <xf numFmtId="0" fontId="25" fillId="0" borderId="16" xfId="0" applyFont="1" applyFill="1" applyBorder="1" applyAlignment="1">
      <alignment horizontal="center" vertical="top" wrapText="1"/>
    </xf>
    <xf numFmtId="0" fontId="25" fillId="0" borderId="16" xfId="0" applyFont="1" applyFill="1" applyBorder="1" applyAlignment="1">
      <alignment horizontal="left" vertical="top"/>
    </xf>
    <xf numFmtId="0" fontId="25" fillId="0" borderId="16" xfId="0" applyFont="1" applyFill="1" applyBorder="1" applyAlignment="1">
      <alignment vertical="top"/>
    </xf>
    <xf numFmtId="0" fontId="25" fillId="33" borderId="16" xfId="0" applyFont="1" applyFill="1" applyBorder="1" applyAlignment="1">
      <alignment horizontal="left" vertical="top" wrapText="1"/>
    </xf>
    <xf numFmtId="0" fontId="25" fillId="0" borderId="16" xfId="0" applyFont="1" applyFill="1" applyBorder="1" applyAlignment="1">
      <alignment horizontal="justify" vertical="top" wrapText="1"/>
    </xf>
    <xf numFmtId="0" fontId="5" fillId="0" borderId="13" xfId="0" applyFont="1" applyFill="1" applyBorder="1" applyAlignment="1">
      <alignment horizontal="left" vertical="top" wrapText="1"/>
    </xf>
    <xf numFmtId="0" fontId="4" fillId="0" borderId="16"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5" fillId="0" borderId="16" xfId="0" applyFont="1" applyFill="1" applyBorder="1" applyAlignment="1">
      <alignment horizontal="lef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justify" vertical="top" wrapText="1"/>
    </xf>
    <xf numFmtId="204" fontId="4" fillId="0" borderId="10" xfId="0" applyNumberFormat="1" applyFont="1" applyFill="1" applyBorder="1" applyAlignment="1">
      <alignment vertical="top" wrapText="1"/>
    </xf>
    <xf numFmtId="204" fontId="4" fillId="33" borderId="10" xfId="0" applyNumberFormat="1" applyFont="1" applyFill="1" applyBorder="1" applyAlignment="1">
      <alignment horizontal="right" vertical="top" wrapText="1"/>
    </xf>
    <xf numFmtId="204" fontId="4" fillId="0" borderId="14" xfId="0" applyNumberFormat="1" applyFont="1" applyFill="1" applyBorder="1" applyAlignment="1">
      <alignment horizontal="right" vertical="top" wrapText="1"/>
    </xf>
    <xf numFmtId="204" fontId="4" fillId="0" borderId="10" xfId="0" applyNumberFormat="1" applyFont="1" applyFill="1" applyBorder="1" applyAlignment="1">
      <alignment horizontal="right" vertical="top"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204" fontId="5" fillId="0" borderId="10" xfId="0" applyNumberFormat="1" applyFont="1" applyFill="1" applyBorder="1" applyAlignment="1">
      <alignment vertical="top" wrapText="1"/>
    </xf>
    <xf numFmtId="204" fontId="5" fillId="33" borderId="10" xfId="0" applyNumberFormat="1" applyFont="1" applyFill="1" applyBorder="1" applyAlignment="1">
      <alignment horizontal="right" vertical="top" wrapText="1"/>
    </xf>
    <xf numFmtId="204" fontId="5" fillId="0" borderId="14" xfId="0" applyNumberFormat="1" applyFont="1" applyFill="1" applyBorder="1" applyAlignment="1">
      <alignment horizontal="right" vertical="top" wrapText="1"/>
    </xf>
    <xf numFmtId="204" fontId="5" fillId="0" borderId="10" xfId="0" applyNumberFormat="1" applyFont="1" applyFill="1" applyBorder="1" applyAlignment="1">
      <alignment horizontal="right" vertical="top" wrapText="1"/>
    </xf>
    <xf numFmtId="0" fontId="25" fillId="0" borderId="10" xfId="0" applyFont="1" applyFill="1" applyBorder="1" applyAlignment="1">
      <alignment horizontal="justify" vertical="top" wrapText="1"/>
    </xf>
    <xf numFmtId="0" fontId="26" fillId="0" borderId="0" xfId="0" applyFont="1" applyFill="1" applyBorder="1" applyAlignment="1">
      <alignment horizontal="left" vertical="top"/>
    </xf>
    <xf numFmtId="0" fontId="4" fillId="0" borderId="0" xfId="0" applyFont="1" applyFill="1" applyBorder="1" applyAlignment="1">
      <alignment/>
    </xf>
    <xf numFmtId="0" fontId="1" fillId="33" borderId="0" xfId="0" applyFont="1" applyFill="1" applyBorder="1" applyAlignment="1">
      <alignment/>
    </xf>
    <xf numFmtId="0" fontId="2" fillId="33" borderId="16" xfId="0" applyFont="1" applyFill="1" applyBorder="1" applyAlignment="1">
      <alignment horizontal="center" vertical="top" wrapText="1"/>
    </xf>
    <xf numFmtId="0" fontId="4" fillId="33" borderId="10" xfId="0" applyFont="1" applyFill="1" applyBorder="1" applyAlignment="1">
      <alignment horizontal="justify" vertical="top" wrapText="1"/>
    </xf>
    <xf numFmtId="0" fontId="4" fillId="33" borderId="13" xfId="0" applyFont="1" applyFill="1" applyBorder="1" applyAlignment="1">
      <alignment horizontal="justify" vertical="top" wrapText="1"/>
    </xf>
    <xf numFmtId="204" fontId="4" fillId="33" borderId="13" xfId="0" applyNumberFormat="1" applyFont="1" applyFill="1" applyBorder="1" applyAlignment="1">
      <alignment horizontal="right" vertical="top" wrapText="1"/>
    </xf>
    <xf numFmtId="204" fontId="4" fillId="0" borderId="17" xfId="0" applyNumberFormat="1" applyFont="1" applyFill="1" applyBorder="1" applyAlignment="1">
      <alignment horizontal="right" vertical="top" wrapText="1"/>
    </xf>
    <xf numFmtId="204" fontId="4" fillId="0" borderId="13" xfId="0" applyNumberFormat="1" applyFont="1" applyFill="1" applyBorder="1" applyAlignment="1">
      <alignment horizontal="right" vertical="top" wrapText="1"/>
    </xf>
    <xf numFmtId="0" fontId="2" fillId="33" borderId="10" xfId="0" applyFont="1" applyFill="1" applyBorder="1" applyAlignment="1">
      <alignment horizontal="center" vertical="top" wrapText="1"/>
    </xf>
    <xf numFmtId="0" fontId="32" fillId="0" borderId="0" xfId="0" applyFont="1" applyFill="1" applyAlignment="1">
      <alignment horizontal="left" vertical="top" wrapText="1"/>
    </xf>
    <xf numFmtId="0" fontId="4" fillId="0" borderId="0" xfId="0" applyFont="1" applyAlignment="1">
      <alignment horizontal="justify" vertical="top" wrapText="1"/>
    </xf>
    <xf numFmtId="0" fontId="32" fillId="0" borderId="10" xfId="0" applyFont="1" applyFill="1" applyBorder="1" applyAlignment="1">
      <alignment horizontal="left" vertical="top" wrapText="1"/>
    </xf>
    <xf numFmtId="0" fontId="4" fillId="0" borderId="10" xfId="0" applyFont="1" applyBorder="1" applyAlignment="1">
      <alignment horizontal="justify" vertical="top" wrapText="1"/>
    </xf>
    <xf numFmtId="0" fontId="5" fillId="0" borderId="0" xfId="0" applyFont="1" applyFill="1" applyAlignment="1">
      <alignment/>
    </xf>
    <xf numFmtId="204" fontId="4" fillId="0" borderId="18" xfId="0" applyNumberFormat="1" applyFont="1" applyFill="1" applyBorder="1" applyAlignment="1">
      <alignment vertical="top" wrapText="1"/>
    </xf>
    <xf numFmtId="204" fontId="4" fillId="33" borderId="18" xfId="0" applyNumberFormat="1" applyFont="1" applyFill="1" applyBorder="1" applyAlignment="1">
      <alignment horizontal="right" vertical="top" wrapText="1"/>
    </xf>
    <xf numFmtId="0" fontId="4" fillId="0" borderId="19" xfId="0" applyFont="1" applyBorder="1" applyAlignment="1">
      <alignment horizontal="left" vertical="top" wrapText="1"/>
    </xf>
    <xf numFmtId="0" fontId="4" fillId="33" borderId="10" xfId="0" applyFont="1" applyFill="1" applyBorder="1" applyAlignment="1">
      <alignment vertical="top" wrapText="1"/>
    </xf>
    <xf numFmtId="0" fontId="4" fillId="0" borderId="10" xfId="0" applyFont="1" applyBorder="1" applyAlignment="1">
      <alignment horizontal="left" vertical="top" wrapText="1"/>
    </xf>
    <xf numFmtId="0" fontId="15" fillId="0" borderId="0" xfId="0" applyFont="1" applyAlignment="1">
      <alignment horizontal="left" wrapText="1"/>
    </xf>
    <xf numFmtId="0" fontId="15" fillId="0" borderId="0" xfId="0" applyFont="1" applyFill="1" applyBorder="1" applyAlignment="1">
      <alignment/>
    </xf>
    <xf numFmtId="192" fontId="15" fillId="0" borderId="0" xfId="0" applyNumberFormat="1" applyFont="1" applyFill="1" applyBorder="1" applyAlignment="1">
      <alignment/>
    </xf>
    <xf numFmtId="2" fontId="15" fillId="0" borderId="0" xfId="0" applyNumberFormat="1" applyFont="1" applyAlignment="1">
      <alignment/>
    </xf>
    <xf numFmtId="0" fontId="4" fillId="0" borderId="0" xfId="0" applyFont="1" applyAlignment="1">
      <alignment horizontal="justify" wrapText="1"/>
    </xf>
    <xf numFmtId="0" fontId="4" fillId="0" borderId="10" xfId="0" applyFont="1" applyBorder="1" applyAlignment="1">
      <alignment horizontal="justify" wrapText="1"/>
    </xf>
    <xf numFmtId="206" fontId="4" fillId="33" borderId="10" xfId="0" applyNumberFormat="1" applyFont="1" applyFill="1" applyBorder="1" applyAlignment="1">
      <alignment horizontal="right" vertical="top" wrapText="1"/>
    </xf>
    <xf numFmtId="206" fontId="4" fillId="0" borderId="10" xfId="0" applyNumberFormat="1" applyFont="1" applyFill="1" applyBorder="1" applyAlignment="1">
      <alignment vertical="top" wrapText="1"/>
    </xf>
    <xf numFmtId="206" fontId="4" fillId="33" borderId="13" xfId="0" applyNumberFormat="1" applyFont="1" applyFill="1" applyBorder="1" applyAlignment="1">
      <alignment horizontal="right" vertical="top" wrapText="1"/>
    </xf>
    <xf numFmtId="206" fontId="5" fillId="33" borderId="10" xfId="0" applyNumberFormat="1" applyFont="1" applyFill="1" applyBorder="1" applyAlignment="1">
      <alignment horizontal="right" vertical="top" wrapText="1"/>
    </xf>
    <xf numFmtId="206" fontId="5" fillId="0" borderId="10" xfId="0" applyNumberFormat="1" applyFont="1" applyFill="1" applyBorder="1" applyAlignment="1">
      <alignment vertical="top" wrapText="1"/>
    </xf>
    <xf numFmtId="206" fontId="5" fillId="33" borderId="16" xfId="0" applyNumberFormat="1" applyFont="1" applyFill="1" applyBorder="1" applyAlignment="1">
      <alignment horizontal="right" vertical="top" wrapText="1"/>
    </xf>
    <xf numFmtId="206" fontId="5" fillId="0" borderId="16" xfId="0" applyNumberFormat="1" applyFont="1" applyFill="1" applyBorder="1" applyAlignment="1">
      <alignment vertical="top" wrapText="1"/>
    </xf>
    <xf numFmtId="204" fontId="4" fillId="0" borderId="11" xfId="0" applyNumberFormat="1" applyFont="1" applyFill="1" applyBorder="1" applyAlignment="1">
      <alignment horizontal="right" vertical="top" wrapText="1"/>
    </xf>
    <xf numFmtId="204" fontId="4" fillId="0" borderId="2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0" fontId="4" fillId="0" borderId="0" xfId="0" applyFont="1" applyAlignment="1">
      <alignment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0" xfId="0" applyFont="1" applyFill="1" applyAlignment="1">
      <alignment horizontal="left"/>
    </xf>
    <xf numFmtId="0" fontId="5" fillId="0" borderId="19" xfId="0" applyFont="1" applyFill="1" applyBorder="1" applyAlignment="1">
      <alignment horizontal="center" vertical="top" wrapText="1"/>
    </xf>
    <xf numFmtId="0" fontId="5" fillId="0" borderId="11" xfId="0" applyFont="1" applyFill="1" applyBorder="1" applyAlignment="1">
      <alignment horizontal="center" vertical="top" wrapText="1"/>
    </xf>
    <xf numFmtId="0" fontId="15" fillId="33" borderId="0" xfId="0" applyFont="1" applyFill="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3"/>
  <sheetViews>
    <sheetView tabSelected="1" zoomScaleSheetLayoutView="75" zoomScalePageLayoutView="0" workbookViewId="0" topLeftCell="B1">
      <pane ySplit="4320" topLeftCell="A1" activePane="topLeft" state="split"/>
      <selection pane="topLeft" activeCell="D5" sqref="D5:F5"/>
      <selection pane="bottomLeft" activeCell="D62" sqref="D62"/>
    </sheetView>
  </sheetViews>
  <sheetFormatPr defaultColWidth="9.00390625" defaultRowHeight="12.75"/>
  <cols>
    <col min="1" max="1" width="13.75390625" style="35" customWidth="1"/>
    <col min="2" max="2" width="69.625" style="5" customWidth="1"/>
    <col min="3" max="3" width="25.375" style="5" customWidth="1"/>
    <col min="4" max="4" width="19.875" style="28" customWidth="1"/>
    <col min="5" max="5" width="16.625" style="8" customWidth="1"/>
    <col min="6" max="6" width="15.00390625" style="8" customWidth="1"/>
    <col min="8" max="8" width="11.375" style="25" hidden="1" customWidth="1"/>
    <col min="9" max="9" width="25.875" style="0" customWidth="1"/>
    <col min="10" max="10" width="62.375" style="0" customWidth="1"/>
    <col min="11" max="11" width="19.375" style="0" bestFit="1" customWidth="1"/>
    <col min="12" max="12" width="16.875" style="0" customWidth="1"/>
    <col min="13" max="13" width="24.25390625" style="0" customWidth="1"/>
  </cols>
  <sheetData>
    <row r="1" spans="1:8" s="1" customFormat="1" ht="18.75">
      <c r="A1" s="33"/>
      <c r="B1" s="3"/>
      <c r="C1" s="3"/>
      <c r="D1" s="141" t="s">
        <v>57</v>
      </c>
      <c r="E1" s="141"/>
      <c r="F1" s="141"/>
      <c r="H1" s="23"/>
    </row>
    <row r="2" spans="1:8" s="1" customFormat="1" ht="16.5" customHeight="1">
      <c r="A2" s="33"/>
      <c r="B2" s="6"/>
      <c r="C2" s="6"/>
      <c r="D2" s="141" t="s">
        <v>38</v>
      </c>
      <c r="E2" s="141"/>
      <c r="F2" s="141"/>
      <c r="H2" s="23"/>
    </row>
    <row r="3" spans="1:8" s="1" customFormat="1" ht="9" customHeight="1" hidden="1">
      <c r="A3" s="33"/>
      <c r="B3" s="3"/>
      <c r="C3" s="3"/>
      <c r="D3" s="55"/>
      <c r="E3" s="56"/>
      <c r="F3" s="56"/>
      <c r="H3" s="23"/>
    </row>
    <row r="4" spans="1:8" s="1" customFormat="1" ht="9" customHeight="1" hidden="1">
      <c r="A4" s="33"/>
      <c r="B4" s="3"/>
      <c r="C4" s="3"/>
      <c r="D4" s="55"/>
      <c r="E4" s="56"/>
      <c r="F4" s="56"/>
      <c r="H4" s="23"/>
    </row>
    <row r="5" spans="1:8" s="1" customFormat="1" ht="18.75" customHeight="1">
      <c r="A5" s="33"/>
      <c r="B5" s="3"/>
      <c r="C5" s="3"/>
      <c r="D5" s="141" t="s">
        <v>70</v>
      </c>
      <c r="E5" s="141"/>
      <c r="F5" s="141"/>
      <c r="H5" s="23"/>
    </row>
    <row r="6" spans="1:8" s="1" customFormat="1" ht="16.5" customHeight="1">
      <c r="A6" s="33"/>
      <c r="B6" s="3"/>
      <c r="C6" s="3"/>
      <c r="D6" s="6"/>
      <c r="E6" s="6"/>
      <c r="F6" s="6"/>
      <c r="H6" s="23"/>
    </row>
    <row r="7" spans="1:8" s="1" customFormat="1" ht="19.5" customHeight="1">
      <c r="A7" s="144" t="s">
        <v>56</v>
      </c>
      <c r="B7" s="144"/>
      <c r="C7" s="144"/>
      <c r="D7" s="144"/>
      <c r="E7" s="144"/>
      <c r="F7" s="144"/>
      <c r="H7" s="23"/>
    </row>
    <row r="8" spans="1:8" s="1" customFormat="1" ht="21" customHeight="1">
      <c r="A8" s="33"/>
      <c r="B8" s="3" t="s">
        <v>11</v>
      </c>
      <c r="C8" s="3"/>
      <c r="D8" s="26"/>
      <c r="E8" s="4"/>
      <c r="F8" s="37" t="s">
        <v>10</v>
      </c>
      <c r="H8" s="23"/>
    </row>
    <row r="9" spans="1:8" s="1" customFormat="1" ht="18.75" customHeight="1">
      <c r="A9" s="139" t="s">
        <v>14</v>
      </c>
      <c r="B9" s="139" t="s">
        <v>30</v>
      </c>
      <c r="C9" s="139" t="s">
        <v>2</v>
      </c>
      <c r="D9" s="145" t="s">
        <v>0</v>
      </c>
      <c r="E9" s="142" t="s">
        <v>1</v>
      </c>
      <c r="F9" s="143"/>
      <c r="H9" s="23"/>
    </row>
    <row r="10" spans="1:8" s="1" customFormat="1" ht="60" customHeight="1">
      <c r="A10" s="140"/>
      <c r="B10" s="140"/>
      <c r="C10" s="140"/>
      <c r="D10" s="146"/>
      <c r="E10" s="39" t="s">
        <v>26</v>
      </c>
      <c r="F10" s="41" t="s">
        <v>18</v>
      </c>
      <c r="H10" s="23"/>
    </row>
    <row r="11" spans="1:8" s="1" customFormat="1" ht="13.5" customHeight="1">
      <c r="A11" s="7">
        <v>1</v>
      </c>
      <c r="B11" s="9">
        <v>2</v>
      </c>
      <c r="C11" s="9">
        <v>3</v>
      </c>
      <c r="D11" s="40">
        <v>4</v>
      </c>
      <c r="E11" s="7">
        <v>5</v>
      </c>
      <c r="F11" s="7">
        <v>6</v>
      </c>
      <c r="H11" s="23"/>
    </row>
    <row r="12" spans="1:8" s="1" customFormat="1" ht="32.25" customHeight="1">
      <c r="A12" s="74">
        <v>10000000</v>
      </c>
      <c r="B12" s="85" t="s">
        <v>3</v>
      </c>
      <c r="C12" s="70">
        <f>D12+E12</f>
        <v>21216.304</v>
      </c>
      <c r="D12" s="58">
        <f>D13</f>
        <v>21216.304</v>
      </c>
      <c r="E12" s="42">
        <v>0</v>
      </c>
      <c r="F12" s="63"/>
      <c r="H12" s="24" t="e">
        <f>SUM(D12+E12-#REF!)</f>
        <v>#REF!</v>
      </c>
    </row>
    <row r="13" spans="1:8" s="1" customFormat="1" ht="44.25" customHeight="1">
      <c r="A13" s="89">
        <v>11000000</v>
      </c>
      <c r="B13" s="90" t="s">
        <v>4</v>
      </c>
      <c r="C13" s="91">
        <f>C14</f>
        <v>21216.304</v>
      </c>
      <c r="D13" s="92">
        <f>D14</f>
        <v>21216.304</v>
      </c>
      <c r="E13" s="93"/>
      <c r="F13" s="94"/>
      <c r="H13" s="24" t="e">
        <f>SUM(D13+E13-#REF!)</f>
        <v>#REF!</v>
      </c>
    </row>
    <row r="14" spans="1:9" s="1" customFormat="1" ht="18.75" customHeight="1">
      <c r="A14" s="75">
        <v>11010000</v>
      </c>
      <c r="B14" s="86" t="s">
        <v>69</v>
      </c>
      <c r="C14" s="71">
        <f>D14+E14</f>
        <v>21216.304</v>
      </c>
      <c r="D14" s="59">
        <f>SUM(D15:D18)</f>
        <v>21216.304</v>
      </c>
      <c r="E14" s="14"/>
      <c r="F14" s="64"/>
      <c r="H14" s="24" t="e">
        <f>SUM(D14+E14-#REF!)</f>
        <v>#REF!</v>
      </c>
      <c r="I14" s="36"/>
    </row>
    <row r="15" spans="1:8" s="1" customFormat="1" ht="54" customHeight="1">
      <c r="A15" s="89">
        <v>11010100</v>
      </c>
      <c r="B15" s="90" t="s">
        <v>20</v>
      </c>
      <c r="C15" s="91">
        <f>D15</f>
        <v>18072.5</v>
      </c>
      <c r="D15" s="92">
        <f>17751.5+321</f>
        <v>18072.5</v>
      </c>
      <c r="E15" s="93"/>
      <c r="F15" s="94"/>
      <c r="H15" s="24" t="e">
        <f>SUM(D15+E15-#REF!)</f>
        <v>#REF!</v>
      </c>
    </row>
    <row r="16" spans="1:8" s="1" customFormat="1" ht="94.5" customHeight="1">
      <c r="A16" s="75">
        <v>11010200</v>
      </c>
      <c r="B16" s="86" t="s">
        <v>21</v>
      </c>
      <c r="C16" s="91">
        <f>D16</f>
        <v>357.5</v>
      </c>
      <c r="D16" s="59">
        <v>357.5</v>
      </c>
      <c r="E16" s="14"/>
      <c r="F16" s="64"/>
      <c r="H16" s="24" t="e">
        <f>SUM(D16+E16-#REF!)</f>
        <v>#REF!</v>
      </c>
    </row>
    <row r="17" spans="1:8" s="1" customFormat="1" ht="57.75" customHeight="1">
      <c r="A17" s="89" t="s">
        <v>22</v>
      </c>
      <c r="B17" s="90" t="s">
        <v>23</v>
      </c>
      <c r="C17" s="91">
        <f>D17</f>
        <v>1386.304</v>
      </c>
      <c r="D17" s="92">
        <f>1061+325.304</f>
        <v>1386.304</v>
      </c>
      <c r="E17" s="93"/>
      <c r="F17" s="94"/>
      <c r="H17" s="24" t="e">
        <f>SUM(D17+E17-#REF!)</f>
        <v>#REF!</v>
      </c>
    </row>
    <row r="18" spans="1:8" s="1" customFormat="1" ht="43.5" customHeight="1">
      <c r="A18" s="75" t="s">
        <v>24</v>
      </c>
      <c r="B18" s="86" t="s">
        <v>25</v>
      </c>
      <c r="C18" s="91">
        <f>D18</f>
        <v>1400</v>
      </c>
      <c r="D18" s="59">
        <v>1400</v>
      </c>
      <c r="E18" s="14"/>
      <c r="F18" s="64"/>
      <c r="H18" s="24" t="e">
        <f>SUM(D18+E18-#REF!)</f>
        <v>#REF!</v>
      </c>
    </row>
    <row r="19" spans="1:8" s="1" customFormat="1" ht="21" customHeight="1">
      <c r="A19" s="95">
        <v>20000000</v>
      </c>
      <c r="B19" s="96" t="s">
        <v>5</v>
      </c>
      <c r="C19" s="97">
        <f>C22</f>
        <v>47.5</v>
      </c>
      <c r="D19" s="98">
        <f>D22</f>
        <v>47.5</v>
      </c>
      <c r="E19" s="99">
        <f>E25</f>
        <v>669.596</v>
      </c>
      <c r="F19" s="100"/>
      <c r="H19" s="24" t="e">
        <f>SUM(D19+E19-#REF!)</f>
        <v>#REF!</v>
      </c>
    </row>
    <row r="20" spans="1:8" s="10" customFormat="1" ht="40.5" customHeight="1" hidden="1">
      <c r="A20" s="77">
        <v>21110000</v>
      </c>
      <c r="B20" s="87" t="s">
        <v>19</v>
      </c>
      <c r="C20" s="72">
        <f>D20+E20</f>
        <v>0</v>
      </c>
      <c r="D20" s="60"/>
      <c r="E20" s="45">
        <v>0</v>
      </c>
      <c r="F20" s="60"/>
      <c r="H20" s="24" t="e">
        <f>SUM(D20+E20-#REF!)</f>
        <v>#REF!</v>
      </c>
    </row>
    <row r="21" spans="1:8" s="10" customFormat="1" ht="60" customHeight="1" hidden="1">
      <c r="A21" s="78" t="s">
        <v>28</v>
      </c>
      <c r="B21" s="78" t="s">
        <v>29</v>
      </c>
      <c r="C21" s="72">
        <f>D21+E21</f>
        <v>0</v>
      </c>
      <c r="D21" s="60"/>
      <c r="E21" s="46"/>
      <c r="F21" s="60"/>
      <c r="H21" s="24"/>
    </row>
    <row r="22" spans="1:8" s="1" customFormat="1" ht="41.25" customHeight="1">
      <c r="A22" s="75">
        <v>22000000</v>
      </c>
      <c r="B22" s="86" t="s">
        <v>15</v>
      </c>
      <c r="C22" s="71">
        <f>C23</f>
        <v>47.5</v>
      </c>
      <c r="D22" s="59">
        <f>D23</f>
        <v>47.5</v>
      </c>
      <c r="E22" s="14"/>
      <c r="F22" s="64"/>
      <c r="H22" s="24" t="e">
        <f>SUM(D22+E22-#REF!)</f>
        <v>#REF!</v>
      </c>
    </row>
    <row r="23" spans="1:8" s="1" customFormat="1" ht="42" customHeight="1">
      <c r="A23" s="89">
        <v>22080000</v>
      </c>
      <c r="B23" s="90" t="s">
        <v>16</v>
      </c>
      <c r="C23" s="91">
        <f aca="true" t="shared" si="0" ref="C23:C29">D23+E23</f>
        <v>47.5</v>
      </c>
      <c r="D23" s="92">
        <f>D24</f>
        <v>47.5</v>
      </c>
      <c r="E23" s="93"/>
      <c r="F23" s="94"/>
      <c r="H23" s="24" t="e">
        <f>SUM(D23+E23-#REF!)</f>
        <v>#REF!</v>
      </c>
    </row>
    <row r="24" spans="1:8" s="1" customFormat="1" ht="54" customHeight="1">
      <c r="A24" s="75">
        <v>22080400</v>
      </c>
      <c r="B24" s="86" t="s">
        <v>17</v>
      </c>
      <c r="C24" s="91">
        <f t="shared" si="0"/>
        <v>47.5</v>
      </c>
      <c r="D24" s="59">
        <v>47.5</v>
      </c>
      <c r="E24" s="14"/>
      <c r="F24" s="64"/>
      <c r="H24" s="24" t="e">
        <f>SUM(D24+E24-#REF!)</f>
        <v>#REF!</v>
      </c>
    </row>
    <row r="25" spans="1:8" s="1" customFormat="1" ht="18" customHeight="1">
      <c r="A25" s="89">
        <v>25000000</v>
      </c>
      <c r="B25" s="90" t="s">
        <v>6</v>
      </c>
      <c r="C25" s="91">
        <f>D25+E25</f>
        <v>669.596</v>
      </c>
      <c r="D25" s="92"/>
      <c r="E25" s="93">
        <v>669.596</v>
      </c>
      <c r="F25" s="94"/>
      <c r="H25" s="24" t="e">
        <f>SUM(D25+E25-#REF!)</f>
        <v>#REF!</v>
      </c>
    </row>
    <row r="26" spans="1:8" s="1" customFormat="1" ht="52.5" customHeight="1">
      <c r="A26" s="75"/>
      <c r="B26" s="86"/>
      <c r="C26" s="71"/>
      <c r="D26" s="59"/>
      <c r="E26" s="14"/>
      <c r="F26" s="64"/>
      <c r="H26" s="24"/>
    </row>
    <row r="27" spans="1:9" s="1" customFormat="1" ht="24" customHeight="1">
      <c r="A27" s="76">
        <v>40000000</v>
      </c>
      <c r="B27" s="73" t="s">
        <v>7</v>
      </c>
      <c r="C27" s="134">
        <f t="shared" si="0"/>
        <v>174980.72321999999</v>
      </c>
      <c r="D27" s="133">
        <f>SUM(D28)</f>
        <v>174409.74321999997</v>
      </c>
      <c r="E27" s="43">
        <f>E54</f>
        <v>570.98</v>
      </c>
      <c r="F27" s="43">
        <f>F54</f>
        <v>570.98</v>
      </c>
      <c r="H27" s="24" t="e">
        <f>SUM(D27+E27-#REF!)</f>
        <v>#REF!</v>
      </c>
      <c r="I27" s="5"/>
    </row>
    <row r="28" spans="1:8" s="1" customFormat="1" ht="21" customHeight="1">
      <c r="A28" s="89">
        <v>41000000</v>
      </c>
      <c r="B28" s="90" t="s">
        <v>8</v>
      </c>
      <c r="C28" s="132">
        <f t="shared" si="0"/>
        <v>174980.72321999999</v>
      </c>
      <c r="D28" s="128">
        <f>D29+D35</f>
        <v>174409.74321999997</v>
      </c>
      <c r="E28" s="93">
        <f>E35</f>
        <v>570.98</v>
      </c>
      <c r="F28" s="93">
        <f>F35</f>
        <v>570.98</v>
      </c>
      <c r="H28" s="24" t="e">
        <f>SUM(D28+E28-#REF!)</f>
        <v>#REF!</v>
      </c>
    </row>
    <row r="29" spans="1:8" s="1" customFormat="1" ht="19.5" customHeight="1">
      <c r="A29" s="76">
        <v>41020000</v>
      </c>
      <c r="B29" s="88" t="s">
        <v>12</v>
      </c>
      <c r="C29" s="72">
        <f t="shared" si="0"/>
        <v>11105.8</v>
      </c>
      <c r="D29" s="60">
        <f>D30+D33</f>
        <v>11105.8</v>
      </c>
      <c r="E29" s="44">
        <f>E30+E31</f>
        <v>0</v>
      </c>
      <c r="F29" s="66">
        <f>F30+F31</f>
        <v>0</v>
      </c>
      <c r="H29" s="24" t="e">
        <f>SUM(D29+E29-#REF!)</f>
        <v>#REF!</v>
      </c>
    </row>
    <row r="30" spans="1:8" s="1" customFormat="1" ht="22.5" customHeight="1">
      <c r="A30" s="89">
        <v>41020100</v>
      </c>
      <c r="B30" s="90" t="s">
        <v>27</v>
      </c>
      <c r="C30" s="91">
        <v>6581</v>
      </c>
      <c r="D30" s="92">
        <v>6581</v>
      </c>
      <c r="E30" s="93"/>
      <c r="F30" s="94"/>
      <c r="H30" s="24" t="e">
        <f>SUM(D30+E30-#REF!)</f>
        <v>#REF!</v>
      </c>
    </row>
    <row r="31" spans="1:8" s="1" customFormat="1" ht="54" customHeight="1" hidden="1">
      <c r="A31" s="75"/>
      <c r="B31" s="86"/>
      <c r="C31" s="72">
        <f>D31+E31</f>
        <v>0</v>
      </c>
      <c r="D31" s="59"/>
      <c r="E31" s="14"/>
      <c r="F31" s="64"/>
      <c r="H31" s="24" t="e">
        <f>SUM(D31+E31-#REF!)</f>
        <v>#REF!</v>
      </c>
    </row>
    <row r="32" spans="1:8" s="1" customFormat="1" ht="92.25" customHeight="1" hidden="1">
      <c r="A32" s="75"/>
      <c r="B32" s="86"/>
      <c r="C32" s="72">
        <f>D32+E32</f>
        <v>0</v>
      </c>
      <c r="D32" s="59"/>
      <c r="E32" s="14"/>
      <c r="F32" s="64"/>
      <c r="H32" s="24" t="e">
        <f>SUM(D32+E32-#REF!)</f>
        <v>#REF!</v>
      </c>
    </row>
    <row r="33" spans="1:8" s="1" customFormat="1" ht="38.25" customHeight="1">
      <c r="A33" s="89">
        <v>41020600</v>
      </c>
      <c r="B33" s="90" t="s">
        <v>64</v>
      </c>
      <c r="C33" s="97">
        <f>D33+E33</f>
        <v>4524.8</v>
      </c>
      <c r="D33" s="92">
        <f>1857.7+2667.1</f>
        <v>4524.8</v>
      </c>
      <c r="E33" s="135"/>
      <c r="F33" s="94"/>
      <c r="H33" s="24"/>
    </row>
    <row r="34" spans="1:8" s="1" customFormat="1" ht="79.5" customHeight="1">
      <c r="A34" s="75"/>
      <c r="B34" s="86" t="s">
        <v>66</v>
      </c>
      <c r="C34" s="72">
        <f>D34</f>
        <v>2667.1</v>
      </c>
      <c r="D34" s="59">
        <v>2667.1</v>
      </c>
      <c r="E34" s="136"/>
      <c r="F34" s="64"/>
      <c r="H34" s="24"/>
    </row>
    <row r="35" spans="1:10" s="1" customFormat="1" ht="27" customHeight="1">
      <c r="A35" s="95">
        <v>41030000</v>
      </c>
      <c r="B35" s="137" t="s">
        <v>13</v>
      </c>
      <c r="C35" s="132">
        <f>D35+E35</f>
        <v>163874.92322</v>
      </c>
      <c r="D35" s="131">
        <f>D36+D37+D38+D39+D40+D41+D43+D54+D71</f>
        <v>163303.94322</v>
      </c>
      <c r="E35" s="98">
        <f>E54</f>
        <v>570.98</v>
      </c>
      <c r="F35" s="98">
        <f>SUM(F36:F54)</f>
        <v>570.98</v>
      </c>
      <c r="H35" s="24" t="e">
        <f>SUM(D35+E35-#REF!)</f>
        <v>#REF!</v>
      </c>
      <c r="J35" s="11" t="s">
        <v>11</v>
      </c>
    </row>
    <row r="36" spans="1:10" s="1" customFormat="1" ht="111.75" customHeight="1">
      <c r="A36" s="89" t="s">
        <v>31</v>
      </c>
      <c r="B36" s="90" t="s">
        <v>55</v>
      </c>
      <c r="C36" s="91">
        <f>D36</f>
        <v>61493</v>
      </c>
      <c r="D36" s="92">
        <f>55514.2+5978.8</f>
        <v>61493</v>
      </c>
      <c r="E36" s="99"/>
      <c r="F36" s="100"/>
      <c r="H36" s="24"/>
      <c r="J36" s="11"/>
    </row>
    <row r="37" spans="1:10" s="1" customFormat="1" ht="120" customHeight="1">
      <c r="A37" s="75" t="s">
        <v>32</v>
      </c>
      <c r="B37" s="86" t="s">
        <v>47</v>
      </c>
      <c r="C37" s="91">
        <f aca="true" t="shared" si="1" ref="C37:C52">D37</f>
        <v>24274.3</v>
      </c>
      <c r="D37" s="59">
        <f>5566.3+6208+12500</f>
        <v>24274.3</v>
      </c>
      <c r="E37" s="43"/>
      <c r="F37" s="65"/>
      <c r="H37" s="24"/>
      <c r="J37" s="11"/>
    </row>
    <row r="38" spans="1:10" s="1" customFormat="1" ht="285.75" customHeight="1">
      <c r="A38" s="89" t="s">
        <v>33</v>
      </c>
      <c r="B38" s="90" t="s">
        <v>48</v>
      </c>
      <c r="C38" s="91">
        <f t="shared" si="1"/>
        <v>348.2</v>
      </c>
      <c r="D38" s="92">
        <f>318.2+30</f>
        <v>348.2</v>
      </c>
      <c r="E38" s="99"/>
      <c r="F38" s="100"/>
      <c r="H38" s="24"/>
      <c r="J38" s="11"/>
    </row>
    <row r="39" spans="1:10" s="1" customFormat="1" ht="76.5" customHeight="1">
      <c r="A39" s="75" t="s">
        <v>34</v>
      </c>
      <c r="B39" s="86" t="s">
        <v>49</v>
      </c>
      <c r="C39" s="91">
        <f t="shared" si="1"/>
        <v>1731.8</v>
      </c>
      <c r="D39" s="59">
        <f>839.5+218.3+674</f>
        <v>1731.8</v>
      </c>
      <c r="E39" s="43"/>
      <c r="F39" s="65"/>
      <c r="H39" s="24"/>
      <c r="J39" s="11"/>
    </row>
    <row r="40" spans="1:10" s="1" customFormat="1" ht="133.5" customHeight="1">
      <c r="A40" s="89" t="s">
        <v>35</v>
      </c>
      <c r="B40" s="90" t="s">
        <v>50</v>
      </c>
      <c r="C40" s="91">
        <f t="shared" si="1"/>
        <v>551</v>
      </c>
      <c r="D40" s="92">
        <f>516.6+34.4</f>
        <v>551</v>
      </c>
      <c r="E40" s="99"/>
      <c r="F40" s="100"/>
      <c r="H40" s="24"/>
      <c r="J40" s="11"/>
    </row>
    <row r="41" spans="1:10" s="1" customFormat="1" ht="39" customHeight="1">
      <c r="A41" s="89">
        <v>41033900</v>
      </c>
      <c r="B41" s="90" t="s">
        <v>36</v>
      </c>
      <c r="C41" s="91">
        <f t="shared" si="1"/>
        <v>47036.2</v>
      </c>
      <c r="D41" s="92">
        <f>43592.8+1627+562+355.2+899.2</f>
        <v>47036.2</v>
      </c>
      <c r="E41" s="99"/>
      <c r="F41" s="100"/>
      <c r="H41" s="24" t="e">
        <f>SUM(D41+E41-#REF!)</f>
        <v>#REF!</v>
      </c>
      <c r="J41" s="11"/>
    </row>
    <row r="42" spans="1:10" s="1" customFormat="1" ht="57" customHeight="1">
      <c r="A42" s="89"/>
      <c r="B42" s="138" t="s">
        <v>68</v>
      </c>
      <c r="C42" s="91">
        <f>D42</f>
        <v>1816.4</v>
      </c>
      <c r="D42" s="92">
        <f>917.2+899.2</f>
        <v>1816.4</v>
      </c>
      <c r="E42" s="99"/>
      <c r="F42" s="100"/>
      <c r="H42" s="24"/>
      <c r="J42" s="11"/>
    </row>
    <row r="43" spans="1:10" s="1" customFormat="1" ht="39.75" customHeight="1">
      <c r="A43" s="89">
        <v>41034200</v>
      </c>
      <c r="B43" s="90" t="s">
        <v>37</v>
      </c>
      <c r="C43" s="91">
        <f t="shared" si="1"/>
        <v>23841</v>
      </c>
      <c r="D43" s="92">
        <f>22303.8+699+388.2+450</f>
        <v>23841</v>
      </c>
      <c r="E43" s="93"/>
      <c r="F43" s="94"/>
      <c r="H43" s="24" t="e">
        <f>SUM(D43+E43-#REF!)</f>
        <v>#REF!</v>
      </c>
      <c r="J43" s="20" t="s">
        <v>11</v>
      </c>
    </row>
    <row r="44" spans="1:8" s="1" customFormat="1" ht="129" customHeight="1" hidden="1">
      <c r="A44" s="79"/>
      <c r="B44" s="86"/>
      <c r="C44" s="91">
        <f t="shared" si="1"/>
        <v>0</v>
      </c>
      <c r="D44" s="59"/>
      <c r="E44" s="12">
        <v>0</v>
      </c>
      <c r="F44" s="68" t="s">
        <v>11</v>
      </c>
      <c r="H44" s="24" t="e">
        <f>SUM(D44+E44-#REF!)</f>
        <v>#REF!</v>
      </c>
    </row>
    <row r="45" spans="1:8" s="1" customFormat="1" ht="294.75" customHeight="1" hidden="1">
      <c r="A45" s="79"/>
      <c r="B45" s="86"/>
      <c r="C45" s="91">
        <f t="shared" si="1"/>
        <v>0</v>
      </c>
      <c r="D45" s="59"/>
      <c r="E45" s="14"/>
      <c r="F45" s="64"/>
      <c r="H45" s="24" t="e">
        <f>SUM(D45+E45-#REF!)</f>
        <v>#REF!</v>
      </c>
    </row>
    <row r="46" spans="1:8" s="1" customFormat="1" ht="71.25" customHeight="1" hidden="1">
      <c r="A46" s="79"/>
      <c r="B46" s="86"/>
      <c r="C46" s="91">
        <f t="shared" si="1"/>
        <v>0</v>
      </c>
      <c r="D46" s="59"/>
      <c r="E46" s="14"/>
      <c r="F46" s="64"/>
      <c r="H46" s="24" t="e">
        <f>SUM(D46+E46-#REF!)</f>
        <v>#REF!</v>
      </c>
    </row>
    <row r="47" spans="1:8" s="1" customFormat="1" ht="71.25" customHeight="1" hidden="1">
      <c r="A47" s="79"/>
      <c r="B47" s="86"/>
      <c r="C47" s="91">
        <f t="shared" si="1"/>
        <v>0</v>
      </c>
      <c r="D47" s="59"/>
      <c r="E47" s="14"/>
      <c r="F47" s="64"/>
      <c r="H47" s="24" t="e">
        <f>SUM(D47+E47-#REF!)</f>
        <v>#REF!</v>
      </c>
    </row>
    <row r="48" spans="1:8" s="1" customFormat="1" ht="73.5" customHeight="1" hidden="1">
      <c r="A48" s="80"/>
      <c r="B48" s="86"/>
      <c r="C48" s="91">
        <f t="shared" si="1"/>
        <v>0</v>
      </c>
      <c r="D48" s="59"/>
      <c r="E48" s="12">
        <v>0</v>
      </c>
      <c r="F48" s="67">
        <v>0</v>
      </c>
      <c r="H48" s="24" t="e">
        <f>SUM(D48+E48-#REF!)</f>
        <v>#REF!</v>
      </c>
    </row>
    <row r="49" spans="1:8" s="1" customFormat="1" ht="72" customHeight="1" hidden="1">
      <c r="A49" s="81"/>
      <c r="B49" s="86"/>
      <c r="C49" s="91">
        <f t="shared" si="1"/>
        <v>0</v>
      </c>
      <c r="D49" s="61">
        <v>0</v>
      </c>
      <c r="E49" s="14">
        <v>15724.9</v>
      </c>
      <c r="F49" s="64"/>
      <c r="H49" s="24" t="e">
        <f>SUM(D49+E49-#REF!)</f>
        <v>#REF!</v>
      </c>
    </row>
    <row r="50" spans="1:8" s="1" customFormat="1" ht="147" customHeight="1" hidden="1">
      <c r="A50" s="79"/>
      <c r="B50" s="86"/>
      <c r="C50" s="91">
        <f t="shared" si="1"/>
        <v>0</v>
      </c>
      <c r="D50" s="59"/>
      <c r="E50" s="14"/>
      <c r="F50" s="64"/>
      <c r="H50" s="24" t="e">
        <f>SUM(D50+E50-#REF!)</f>
        <v>#REF!</v>
      </c>
    </row>
    <row r="51" spans="1:8" s="1" customFormat="1" ht="75.75" customHeight="1" hidden="1">
      <c r="A51" s="82"/>
      <c r="B51" s="86"/>
      <c r="C51" s="91">
        <f t="shared" si="1"/>
        <v>0</v>
      </c>
      <c r="D51" s="59"/>
      <c r="E51" s="14"/>
      <c r="F51" s="64"/>
      <c r="H51" s="24" t="e">
        <f>SUM(D51+E51-#REF!)</f>
        <v>#REF!</v>
      </c>
    </row>
    <row r="52" spans="1:8" s="1" customFormat="1" ht="77.25" customHeight="1" hidden="1">
      <c r="A52" s="83"/>
      <c r="B52" s="87"/>
      <c r="C52" s="91">
        <f t="shared" si="1"/>
        <v>0</v>
      </c>
      <c r="D52" s="59"/>
      <c r="E52" s="14"/>
      <c r="F52" s="64"/>
      <c r="H52" s="24" t="e">
        <f>SUM(D52+E52-#REF!)</f>
        <v>#REF!</v>
      </c>
    </row>
    <row r="53" spans="1:8" s="1" customFormat="1" ht="65.25" customHeight="1">
      <c r="A53" s="83"/>
      <c r="B53" s="138" t="s">
        <v>67</v>
      </c>
      <c r="C53" s="91">
        <f>D53</f>
        <v>838.2</v>
      </c>
      <c r="D53" s="59">
        <f>388.2+450</f>
        <v>838.2</v>
      </c>
      <c r="E53" s="14"/>
      <c r="F53" s="64"/>
      <c r="H53" s="24"/>
    </row>
    <row r="54" spans="1:8" s="1" customFormat="1" ht="31.5" customHeight="1">
      <c r="A54" s="111">
        <v>41035000</v>
      </c>
      <c r="B54" s="107" t="s">
        <v>46</v>
      </c>
      <c r="C54" s="129">
        <f>D54+E54</f>
        <v>2867.04422</v>
      </c>
      <c r="D54" s="130">
        <f>D56+D58</f>
        <v>2296.06422</v>
      </c>
      <c r="E54" s="108">
        <f>E56+E58+E57</f>
        <v>570.98</v>
      </c>
      <c r="F54" s="108">
        <f>F56+F58+F57</f>
        <v>570.98</v>
      </c>
      <c r="H54" s="24"/>
    </row>
    <row r="55" spans="1:8" s="1" customFormat="1" ht="21" customHeight="1">
      <c r="A55" s="111"/>
      <c r="B55" s="120" t="s">
        <v>53</v>
      </c>
      <c r="C55" s="70"/>
      <c r="D55" s="108"/>
      <c r="E55" s="109"/>
      <c r="F55" s="110"/>
      <c r="H55" s="24"/>
    </row>
    <row r="56" spans="1:8" s="1" customFormat="1" ht="54" customHeight="1">
      <c r="A56" s="111"/>
      <c r="B56" s="119" t="s">
        <v>51</v>
      </c>
      <c r="C56" s="129">
        <f aca="true" t="shared" si="2" ref="C56:C66">D56</f>
        <v>1509.67822</v>
      </c>
      <c r="D56" s="128">
        <f>171.7+47.5+94.6+425.5+72+62+24.5+229+1.80622+61.084+319.988</f>
        <v>1509.67822</v>
      </c>
      <c r="E56" s="109">
        <f>503.98+40</f>
        <v>543.98</v>
      </c>
      <c r="F56" s="110">
        <f>503.98+40</f>
        <v>543.98</v>
      </c>
      <c r="H56" s="24"/>
    </row>
    <row r="57" spans="1:8" s="1" customFormat="1" ht="83.25" customHeight="1">
      <c r="A57" s="111"/>
      <c r="B57" s="119" t="s">
        <v>62</v>
      </c>
      <c r="C57" s="91">
        <f>D57+E57</f>
        <v>27</v>
      </c>
      <c r="D57" s="118"/>
      <c r="E57" s="109">
        <v>27</v>
      </c>
      <c r="F57" s="110">
        <v>27</v>
      </c>
      <c r="H57" s="24"/>
    </row>
    <row r="58" spans="1:8" s="1" customFormat="1" ht="29.25" customHeight="1">
      <c r="A58" s="111"/>
      <c r="B58" s="121" t="s">
        <v>52</v>
      </c>
      <c r="C58" s="91">
        <f>D58</f>
        <v>786.386</v>
      </c>
      <c r="D58" s="118">
        <f>D60+D61+D62+D63+D64+D65+D66+D67+D68+D69+D70</f>
        <v>786.386</v>
      </c>
      <c r="E58" s="109"/>
      <c r="F58" s="110"/>
      <c r="H58" s="24"/>
    </row>
    <row r="59" spans="1:8" s="1" customFormat="1" ht="29.25" customHeight="1">
      <c r="A59" s="111"/>
      <c r="B59" s="121" t="s">
        <v>53</v>
      </c>
      <c r="C59" s="117"/>
      <c r="D59" s="118"/>
      <c r="E59" s="109"/>
      <c r="F59" s="110"/>
      <c r="H59" s="24"/>
    </row>
    <row r="60" spans="1:8" s="1" customFormat="1" ht="60" customHeight="1">
      <c r="A60" s="111"/>
      <c r="B60" s="112" t="s">
        <v>45</v>
      </c>
      <c r="C60" s="117">
        <f t="shared" si="2"/>
        <v>69.7</v>
      </c>
      <c r="D60" s="118">
        <f>64.2+5.5</f>
        <v>69.7</v>
      </c>
      <c r="E60" s="93"/>
      <c r="F60" s="94"/>
      <c r="H60" s="24"/>
    </row>
    <row r="61" spans="1:8" s="1" customFormat="1" ht="45.75" customHeight="1">
      <c r="A61" s="111"/>
      <c r="B61" s="115" t="s">
        <v>39</v>
      </c>
      <c r="C61" s="91">
        <f t="shared" si="2"/>
        <v>21.2</v>
      </c>
      <c r="D61" s="92">
        <f>19.7+1.5</f>
        <v>21.2</v>
      </c>
      <c r="E61" s="93"/>
      <c r="F61" s="94"/>
      <c r="H61" s="24"/>
    </row>
    <row r="62" spans="1:8" s="1" customFormat="1" ht="95.25" customHeight="1">
      <c r="A62" s="111"/>
      <c r="B62" s="113" t="s">
        <v>40</v>
      </c>
      <c r="C62" s="91">
        <f t="shared" si="2"/>
        <v>12.1</v>
      </c>
      <c r="D62" s="92">
        <v>12.1</v>
      </c>
      <c r="E62" s="93"/>
      <c r="F62" s="94"/>
      <c r="H62" s="24"/>
    </row>
    <row r="63" spans="1:8" s="1" customFormat="1" ht="93.75" customHeight="1">
      <c r="A63" s="111"/>
      <c r="B63" s="115" t="s">
        <v>41</v>
      </c>
      <c r="C63" s="91">
        <f t="shared" si="2"/>
        <v>54</v>
      </c>
      <c r="D63" s="92">
        <v>54</v>
      </c>
      <c r="E63" s="93"/>
      <c r="F63" s="94"/>
      <c r="H63" s="24"/>
    </row>
    <row r="64" spans="1:8" s="1" customFormat="1" ht="78" customHeight="1">
      <c r="A64" s="111"/>
      <c r="B64" s="115" t="s">
        <v>42</v>
      </c>
      <c r="C64" s="91">
        <f t="shared" si="2"/>
        <v>9.6</v>
      </c>
      <c r="D64" s="92">
        <v>9.6</v>
      </c>
      <c r="E64" s="93"/>
      <c r="F64" s="94"/>
      <c r="H64" s="24"/>
    </row>
    <row r="65" spans="1:8" s="1" customFormat="1" ht="81.75" customHeight="1">
      <c r="A65" s="111"/>
      <c r="B65" s="114" t="s">
        <v>54</v>
      </c>
      <c r="C65" s="91">
        <f t="shared" si="2"/>
        <v>2.7</v>
      </c>
      <c r="D65" s="92">
        <v>2.7</v>
      </c>
      <c r="E65" s="93"/>
      <c r="F65" s="94"/>
      <c r="H65" s="24"/>
    </row>
    <row r="66" spans="1:8" s="1" customFormat="1" ht="94.5" customHeight="1">
      <c r="A66" s="111"/>
      <c r="B66" s="112" t="s">
        <v>43</v>
      </c>
      <c r="C66" s="91">
        <f t="shared" si="2"/>
        <v>11.979</v>
      </c>
      <c r="D66" s="92">
        <v>11.979</v>
      </c>
      <c r="E66" s="93"/>
      <c r="F66" s="94"/>
      <c r="H66" s="24"/>
    </row>
    <row r="67" spans="1:8" s="1" customFormat="1" ht="65.25" customHeight="1">
      <c r="A67" s="105"/>
      <c r="B67" s="114" t="s">
        <v>44</v>
      </c>
      <c r="C67" s="91">
        <f>D67</f>
        <v>187.5</v>
      </c>
      <c r="D67" s="59">
        <v>187.5</v>
      </c>
      <c r="E67" s="14"/>
      <c r="F67" s="64"/>
      <c r="H67" s="24"/>
    </row>
    <row r="68" spans="1:8" s="1" customFormat="1" ht="66.75" customHeight="1">
      <c r="A68" s="111"/>
      <c r="B68" s="106" t="s">
        <v>60</v>
      </c>
      <c r="C68" s="91">
        <f>D68</f>
        <v>309.74699999999996</v>
      </c>
      <c r="D68" s="92">
        <f>39.772+100+169.975</f>
        <v>309.74699999999996</v>
      </c>
      <c r="E68" s="93"/>
      <c r="F68" s="94"/>
      <c r="H68" s="24"/>
    </row>
    <row r="69" spans="1:8" s="1" customFormat="1" ht="132.75" customHeight="1">
      <c r="A69" s="111"/>
      <c r="B69" s="126" t="s">
        <v>61</v>
      </c>
      <c r="C69" s="91">
        <f>D69</f>
        <v>12.86</v>
      </c>
      <c r="D69" s="92">
        <v>12.86</v>
      </c>
      <c r="E69" s="93"/>
      <c r="F69" s="94"/>
      <c r="H69" s="24"/>
    </row>
    <row r="70" spans="1:8" s="1" customFormat="1" ht="99" customHeight="1">
      <c r="A70" s="111"/>
      <c r="B70" s="127" t="s">
        <v>63</v>
      </c>
      <c r="C70" s="91">
        <f>D70</f>
        <v>95</v>
      </c>
      <c r="D70" s="92">
        <v>95</v>
      </c>
      <c r="E70" s="93"/>
      <c r="F70" s="94"/>
      <c r="H70" s="24"/>
    </row>
    <row r="71" spans="1:8" s="1" customFormat="1" ht="66" customHeight="1">
      <c r="A71" s="111">
        <v>41037000</v>
      </c>
      <c r="B71" s="115" t="s">
        <v>65</v>
      </c>
      <c r="C71" s="91">
        <f>D71</f>
        <v>1732.379</v>
      </c>
      <c r="D71" s="92">
        <f>1598.222+134.157</f>
        <v>1732.379</v>
      </c>
      <c r="E71" s="93"/>
      <c r="F71" s="94"/>
      <c r="H71" s="24"/>
    </row>
    <row r="72" spans="1:13" s="1" customFormat="1" ht="22.5" customHeight="1">
      <c r="A72" s="101"/>
      <c r="B72" s="96" t="s">
        <v>9</v>
      </c>
      <c r="C72" s="132">
        <f>D72+E72</f>
        <v>196914.12321999998</v>
      </c>
      <c r="D72" s="131">
        <f>D12+D19+D27</f>
        <v>195673.54721999998</v>
      </c>
      <c r="E72" s="100">
        <f>E25+E35</f>
        <v>1240.576</v>
      </c>
      <c r="F72" s="100">
        <f>F25+F35</f>
        <v>570.98</v>
      </c>
      <c r="H72" s="24" t="e">
        <f>SUM(D72+E72-#REF!)</f>
        <v>#REF!</v>
      </c>
      <c r="I72" s="5"/>
      <c r="J72" s="19"/>
      <c r="K72" s="19"/>
      <c r="L72" s="21"/>
      <c r="M72" s="22"/>
    </row>
    <row r="73" spans="1:8" s="1" customFormat="1" ht="6" customHeight="1" hidden="1">
      <c r="A73" s="84"/>
      <c r="B73" s="73"/>
      <c r="C73" s="73"/>
      <c r="D73" s="62"/>
      <c r="E73" s="47"/>
      <c r="F73" s="69"/>
      <c r="H73" s="24" t="e">
        <f>SUM(D73+E73-#REF!)</f>
        <v>#REF!</v>
      </c>
    </row>
    <row r="74" spans="1:8" s="1" customFormat="1" ht="24" customHeight="1">
      <c r="A74" s="102"/>
      <c r="B74" s="103"/>
      <c r="C74" s="103"/>
      <c r="D74" s="104"/>
      <c r="E74" s="48"/>
      <c r="F74" s="48"/>
      <c r="H74" s="24" t="e">
        <f>SUM(D74+E74-#REF!)</f>
        <v>#REF!</v>
      </c>
    </row>
    <row r="75" spans="1:8" s="1" customFormat="1" ht="21" customHeight="1">
      <c r="A75" s="102"/>
      <c r="B75" s="103"/>
      <c r="C75" s="103"/>
      <c r="D75" s="104"/>
      <c r="E75" s="48"/>
      <c r="F75" s="48"/>
      <c r="H75" s="24" t="e">
        <f>SUM(D75+E75-#REF!)</f>
        <v>#REF!</v>
      </c>
    </row>
    <row r="76" spans="1:10" s="1" customFormat="1" ht="19.5" customHeight="1">
      <c r="A76" s="34"/>
      <c r="B76" s="2"/>
      <c r="C76" s="2"/>
      <c r="D76" s="27"/>
      <c r="E76" s="49"/>
      <c r="F76" s="50"/>
      <c r="H76" s="24" t="e">
        <f>SUM(D76+E76-#REF!)</f>
        <v>#REF!</v>
      </c>
      <c r="I76" s="19"/>
      <c r="J76" s="22"/>
    </row>
    <row r="77" spans="1:23" s="1" customFormat="1" ht="38.25" customHeight="1">
      <c r="A77" s="33"/>
      <c r="B77" s="122" t="s">
        <v>58</v>
      </c>
      <c r="C77" s="122"/>
      <c r="D77" s="123"/>
      <c r="E77" s="123" t="s">
        <v>59</v>
      </c>
      <c r="G77" s="123"/>
      <c r="H77" s="123"/>
      <c r="I77" s="123"/>
      <c r="J77" s="123"/>
      <c r="K77" s="123"/>
      <c r="L77" s="123"/>
      <c r="M77" s="123"/>
      <c r="N77" s="123"/>
      <c r="O77" s="123"/>
      <c r="P77" s="123"/>
      <c r="Q77" s="123"/>
      <c r="R77" s="123"/>
      <c r="S77" s="123"/>
      <c r="T77" s="123"/>
      <c r="U77" s="124"/>
      <c r="V77" s="123" t="s">
        <v>59</v>
      </c>
      <c r="W77" s="125"/>
    </row>
    <row r="78" spans="1:8" s="1" customFormat="1" ht="18.75">
      <c r="A78" s="35"/>
      <c r="B78" s="116"/>
      <c r="C78" s="5"/>
      <c r="D78" s="10"/>
      <c r="E78" s="8"/>
      <c r="F78" s="8"/>
      <c r="H78" s="24" t="e">
        <f>SUM(D78+E78-#REF!)</f>
        <v>#REF!</v>
      </c>
    </row>
    <row r="79" spans="1:8" s="1" customFormat="1" ht="20.25">
      <c r="A79" s="35"/>
      <c r="B79" s="15"/>
      <c r="C79" s="15"/>
      <c r="D79" s="29"/>
      <c r="E79" s="16"/>
      <c r="F79" s="16"/>
      <c r="H79" s="24" t="e">
        <f>SUM(D79+E79-#REF!)</f>
        <v>#REF!</v>
      </c>
    </row>
    <row r="80" spans="1:8" s="1" customFormat="1" ht="20.25">
      <c r="A80" s="35"/>
      <c r="B80" s="15"/>
      <c r="C80" s="15"/>
      <c r="D80" s="29"/>
      <c r="E80" s="16"/>
      <c r="F80" s="16"/>
      <c r="H80" s="24" t="e">
        <f>SUM(D80+E80-#REF!)</f>
        <v>#REF!</v>
      </c>
    </row>
    <row r="81" spans="1:8" s="1" customFormat="1" ht="18">
      <c r="A81" s="35"/>
      <c r="B81" s="15"/>
      <c r="C81" s="15"/>
      <c r="D81" s="30"/>
      <c r="E81" s="17"/>
      <c r="F81" s="17"/>
      <c r="G81" s="13"/>
      <c r="H81" s="24" t="e">
        <f>SUM(D81+E81-#REF!)</f>
        <v>#REF!</v>
      </c>
    </row>
    <row r="82" spans="1:8" s="1" customFormat="1" ht="18">
      <c r="A82" s="35"/>
      <c r="B82" s="15"/>
      <c r="C82" s="15"/>
      <c r="D82" s="31"/>
      <c r="E82" s="18"/>
      <c r="F82" s="18"/>
      <c r="H82" s="24" t="e">
        <f>SUM(D82+E82-#REF!)</f>
        <v>#REF!</v>
      </c>
    </row>
    <row r="83" spans="1:8" s="1" customFormat="1" ht="18">
      <c r="A83" s="35"/>
      <c r="B83" s="15"/>
      <c r="C83" s="15"/>
      <c r="D83" s="32" t="s">
        <v>11</v>
      </c>
      <c r="E83" s="18"/>
      <c r="F83" s="18"/>
      <c r="H83" s="24" t="s">
        <v>11</v>
      </c>
    </row>
    <row r="84" spans="1:8" s="1" customFormat="1" ht="18">
      <c r="A84" s="35"/>
      <c r="B84" s="5"/>
      <c r="C84" s="5"/>
      <c r="D84" s="28"/>
      <c r="E84" s="8"/>
      <c r="F84" s="8"/>
      <c r="H84" s="24" t="e">
        <f>SUM(D84+E84-#REF!)</f>
        <v>#REF!</v>
      </c>
    </row>
    <row r="85" spans="1:8" s="1" customFormat="1" ht="18">
      <c r="A85" s="35"/>
      <c r="B85" s="5"/>
      <c r="C85" s="5"/>
      <c r="D85" s="28"/>
      <c r="E85" s="8"/>
      <c r="F85" s="8"/>
      <c r="H85" s="24" t="e">
        <f>SUM(D85+E85-#REF!)</f>
        <v>#REF!</v>
      </c>
    </row>
    <row r="86" spans="1:8" s="1" customFormat="1" ht="18">
      <c r="A86" s="35"/>
      <c r="B86" s="5"/>
      <c r="C86" s="5"/>
      <c r="D86" s="38"/>
      <c r="E86" s="8"/>
      <c r="F86" s="8"/>
      <c r="H86" s="24" t="e">
        <f>SUM(D86+E86-#REF!)</f>
        <v>#REF!</v>
      </c>
    </row>
    <row r="87" spans="1:8" s="1" customFormat="1" ht="18">
      <c r="A87" s="35"/>
      <c r="B87" s="5"/>
      <c r="C87" s="53"/>
      <c r="D87" s="28"/>
      <c r="E87" s="8"/>
      <c r="F87" s="8"/>
      <c r="H87" s="24" t="e">
        <f>SUM(D87+E87-#REF!)</f>
        <v>#REF!</v>
      </c>
    </row>
    <row r="88" ht="18">
      <c r="E88" s="57"/>
    </row>
    <row r="101" ht="18">
      <c r="C101" s="51"/>
    </row>
    <row r="102" ht="18">
      <c r="C102" s="52"/>
    </row>
    <row r="103" ht="18">
      <c r="C103" s="54"/>
    </row>
  </sheetData>
  <sheetProtection/>
  <mergeCells count="9">
    <mergeCell ref="C9:C10"/>
    <mergeCell ref="D1:F1"/>
    <mergeCell ref="D2:F2"/>
    <mergeCell ref="D5:F5"/>
    <mergeCell ref="E9:F9"/>
    <mergeCell ref="A7:F7"/>
    <mergeCell ref="A9:A10"/>
    <mergeCell ref="B9:B10"/>
    <mergeCell ref="D9:D10"/>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2015-10-28T11:47:01Z</cp:lastPrinted>
  <dcterms:created xsi:type="dcterms:W3CDTF">2002-10-23T13:00:01Z</dcterms:created>
  <dcterms:modified xsi:type="dcterms:W3CDTF">2015-12-25T09:02:44Z</dcterms:modified>
  <cp:category/>
  <cp:version/>
  <cp:contentType/>
  <cp:contentStatus/>
</cp:coreProperties>
</file>