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0" yWindow="75" windowWidth="6300" windowHeight="5205" activeTab="0"/>
  </bookViews>
  <sheets>
    <sheet name="Видатки" sheetId="1" r:id="rId1"/>
  </sheets>
  <definedNames>
    <definedName name="A">#REF!</definedName>
    <definedName name="Hd">'Видатки'!#REF!</definedName>
    <definedName name="Ho">'Видатки'!#REF!</definedName>
    <definedName name="Hy">'Видатки'!#REF!</definedName>
    <definedName name="Hz">'Видатки'!#REF!</definedName>
    <definedName name="Kdm">'Видатки'!#REF!</definedName>
    <definedName name="Kdm_s">'Видатки'!#REF!</definedName>
    <definedName name="Kgmr">'Видатки'!#REF!</definedName>
    <definedName name="Kmr">'Видатки'!#REF!</definedName>
    <definedName name="Kys">'Видатки'!#REF!</definedName>
    <definedName name="Kzs">'Видатки'!#REF!</definedName>
    <definedName name="_xlnm.Print_Titles" localSheetId="0">'Видатки'!$B:$B</definedName>
    <definedName name="Кod">'Видатки'!$F$12</definedName>
    <definedName name="Кog">'Видатки'!$F$12</definedName>
    <definedName name="Кoh">'Видатки'!#REF!</definedName>
    <definedName name="Кyn">'Видатки'!#REF!</definedName>
    <definedName name="Кzl">'Видатки'!#REF!</definedName>
    <definedName name="Кzn">'Видатки'!#REF!</definedName>
    <definedName name="Ккl">'Видатки'!#REF!</definedName>
    <definedName name="Ккn">'Видатки'!#REF!</definedName>
    <definedName name="Коd">'Видатки'!$E$12</definedName>
    <definedName name="Куl">'Видатки'!#REF!</definedName>
    <definedName name="Нkb">'Видатки'!#REF!</definedName>
    <definedName name="Нkk">'Видатки'!#REF!</definedName>
    <definedName name="_xlnm.Print_Area" localSheetId="0">'Видатки'!$A$1:$H$40</definedName>
  </definedNames>
  <calcPr fullCalcOnLoad="1"/>
</workbook>
</file>

<file path=xl/sharedStrings.xml><?xml version="1.0" encoding="utf-8"?>
<sst xmlns="http://schemas.openxmlformats.org/spreadsheetml/2006/main" count="40" uniqueCount="40">
  <si>
    <t>Культура</t>
  </si>
  <si>
    <t>Найменування АТО</t>
  </si>
  <si>
    <t>Кog</t>
  </si>
  <si>
    <t>Населення, що обслуговується районними клубними закладами (Nri)</t>
  </si>
  <si>
    <t>Прикріплене населення Nkki</t>
  </si>
  <si>
    <t>Добренська</t>
  </si>
  <si>
    <t>Доброкриничанська</t>
  </si>
  <si>
    <t>Єрмолівська</t>
  </si>
  <si>
    <t>Інгульська</t>
  </si>
  <si>
    <t>Кашперомиколаївська</t>
  </si>
  <si>
    <t>Костичівська</t>
  </si>
  <si>
    <t>Ленінська</t>
  </si>
  <si>
    <t>Лоцкинська</t>
  </si>
  <si>
    <t>Мар"ївська</t>
  </si>
  <si>
    <t>Новоіванівська</t>
  </si>
  <si>
    <t>Новоолександрівська</t>
  </si>
  <si>
    <t>Новопавлівська</t>
  </si>
  <si>
    <t>Новосергіївська</t>
  </si>
  <si>
    <t>Пісківська</t>
  </si>
  <si>
    <t>Плющівська</t>
  </si>
  <si>
    <t>Привільненська</t>
  </si>
  <si>
    <t>Старогороженська</t>
  </si>
  <si>
    <t>Христофорівська</t>
  </si>
  <si>
    <t>Явкинська</t>
  </si>
  <si>
    <t>Баштанська</t>
  </si>
  <si>
    <t>Видатки на клубні заклади з округленням</t>
  </si>
  <si>
    <t>Разом</t>
  </si>
  <si>
    <t xml:space="preserve"> населення        Ni</t>
  </si>
  <si>
    <t>тис.грн.</t>
  </si>
  <si>
    <t>Кon</t>
  </si>
  <si>
    <t>Штатна чисельність Sht</t>
  </si>
  <si>
    <t>Додаток до Порядку</t>
  </si>
  <si>
    <t>Розрахунок обсягу субвенції з районного бюджету місцевим бюджетам  на утримання закладів культури   на 2016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</si>
  <si>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</si>
  <si>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фінансового управління</t>
  </si>
  <si>
    <t>райдержадміністрації</t>
  </si>
  <si>
    <t>С.В.Євдощенко</t>
  </si>
  <si>
    <t>Видатки на 1 особу, грн.</t>
  </si>
  <si>
    <t>обсяг видатків (Vk)</t>
  </si>
  <si>
    <t>Видатки на клубні заклади (Vkі)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</si>
</sst>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00000"/>
    <numFmt numFmtId="198" formatCode="0.0000000"/>
    <numFmt numFmtId="199" formatCode="0.00000000"/>
    <numFmt numFmtId="200" formatCode="_-* #,##0.00\ &quot;гр.&quot;_-;\-* #,##0.00\ &quot;гр.&quot;_-;_-* &quot;-&quot;??\ &quot;гр.&quot;_-;_-@_-"/>
    <numFmt numFmtId="201" formatCode="_-* #,##0\ &quot;гр.&quot;_-;\-* #,##0\ &quot;гр.&quot;_-;_-* &quot;-&quot;\ &quot;гр.&quot;_-;_-@_-"/>
    <numFmt numFmtId="202" formatCode="_-* #,##0.00\ _г_р_._-;\-* #,##0.00\ _г_р_._-;_-* &quot;-&quot;??\ _г_р_._-;_-@_-"/>
    <numFmt numFmtId="203" formatCode="_-* #,##0\ _г_р_._-;\-* #,##0\ _г_р_._-;_-* &quot;-&quot;\ _г_р_._-;_-@_-"/>
    <numFmt numFmtId="204" formatCode="0.000%"/>
    <numFmt numFmtId="205" formatCode="0.0000%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0.00000%"/>
  </numFmts>
  <fonts count="5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0"/>
      <color indexed="10"/>
      <name val="Times New Roman"/>
      <family val="1"/>
    </font>
    <font>
      <b/>
      <sz val="20"/>
      <name val="Times New Roman"/>
      <family val="1"/>
    </font>
    <font>
      <sz val="12"/>
      <color indexed="52"/>
      <name val="Times New Roman"/>
      <family val="1"/>
    </font>
    <font>
      <b/>
      <sz val="11"/>
      <color indexed="52"/>
      <name val="Times New Roman"/>
      <family val="1"/>
    </font>
    <font>
      <sz val="10"/>
      <color indexed="52"/>
      <name val="Times New Roman"/>
      <family val="1"/>
    </font>
    <font>
      <sz val="11"/>
      <color indexed="53"/>
      <name val="Times New Roman"/>
      <family val="1"/>
    </font>
    <font>
      <sz val="10"/>
      <color indexed="53"/>
      <name val="Times New Roman"/>
      <family val="1"/>
    </font>
    <font>
      <b/>
      <sz val="11"/>
      <color indexed="53"/>
      <name val="Times New Roman"/>
      <family val="1"/>
    </font>
    <font>
      <b/>
      <sz val="10"/>
      <color indexed="53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89" fontId="3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89" fontId="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2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right"/>
    </xf>
    <xf numFmtId="189" fontId="15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 locked="0"/>
    </xf>
    <xf numFmtId="189" fontId="3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188" fontId="20" fillId="0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188" fontId="13" fillId="0" borderId="0" xfId="0" applyNumberFormat="1" applyFont="1" applyFill="1" applyBorder="1" applyAlignment="1">
      <alignment horizontal="center" vertical="center" wrapText="1"/>
    </xf>
    <xf numFmtId="189" fontId="14" fillId="0" borderId="11" xfId="0" applyNumberFormat="1" applyFont="1" applyFill="1" applyBorder="1" applyAlignment="1">
      <alignment horizontal="center" vertical="center"/>
    </xf>
    <xf numFmtId="189" fontId="14" fillId="0" borderId="10" xfId="0" applyNumberFormat="1" applyFont="1" applyFill="1" applyBorder="1" applyAlignment="1" applyProtection="1">
      <alignment horizontal="center" vertical="center"/>
      <protection locked="0"/>
    </xf>
    <xf numFmtId="189" fontId="3" fillId="0" borderId="11" xfId="0" applyNumberFormat="1" applyFont="1" applyFill="1" applyBorder="1" applyAlignment="1" applyProtection="1">
      <alignment vertical="center"/>
      <protection/>
    </xf>
    <xf numFmtId="189" fontId="3" fillId="0" borderId="12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vertical="center"/>
      <protection locked="0"/>
    </xf>
    <xf numFmtId="189" fontId="2" fillId="0" borderId="13" xfId="0" applyNumberFormat="1" applyFont="1" applyFill="1" applyBorder="1" applyAlignment="1" applyProtection="1">
      <alignment vertical="center"/>
      <protection locked="0"/>
    </xf>
    <xf numFmtId="189" fontId="3" fillId="0" borderId="11" xfId="0" applyNumberFormat="1" applyFont="1" applyFill="1" applyBorder="1" applyAlignment="1">
      <alignment horizontal="right"/>
    </xf>
    <xf numFmtId="189" fontId="2" fillId="0" borderId="10" xfId="0" applyNumberFormat="1" applyFont="1" applyFill="1" applyBorder="1" applyAlignment="1">
      <alignment horizontal="center" vertical="top" wrapText="1"/>
    </xf>
    <xf numFmtId="189" fontId="1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1" xfId="54" applyFont="1" applyFill="1" applyBorder="1" applyAlignment="1" applyProtection="1">
      <alignment horizontal="left"/>
      <protection/>
    </xf>
    <xf numFmtId="0" fontId="3" fillId="0" borderId="10" xfId="54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 applyProtection="1">
      <alignment vertical="center"/>
      <protection locked="0"/>
    </xf>
    <xf numFmtId="189" fontId="5" fillId="0" borderId="0" xfId="0" applyNumberFormat="1" applyFont="1" applyFill="1" applyBorder="1" applyAlignment="1" applyProtection="1">
      <alignment vertical="center"/>
      <protection locked="0"/>
    </xf>
    <xf numFmtId="189" fontId="2" fillId="0" borderId="1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21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Layout" zoomScale="75" zoomScaleNormal="75" zoomScaleSheetLayoutView="75" zoomScalePageLayoutView="75" workbookViewId="0" topLeftCell="A1">
      <selection activeCell="F22" sqref="F22"/>
    </sheetView>
  </sheetViews>
  <sheetFormatPr defaultColWidth="9.00390625" defaultRowHeight="12.75"/>
  <cols>
    <col min="1" max="1" width="5.375" style="4" customWidth="1"/>
    <col min="2" max="2" width="29.00390625" style="4" customWidth="1"/>
    <col min="3" max="3" width="20.875" style="4" customWidth="1"/>
    <col min="4" max="4" width="15.00390625" style="4" customWidth="1"/>
    <col min="5" max="5" width="16.375" style="4" customWidth="1"/>
    <col min="6" max="6" width="15.25390625" style="4" customWidth="1"/>
    <col min="7" max="7" width="15.75390625" style="4" customWidth="1"/>
    <col min="8" max="8" width="17.75390625" style="4" customWidth="1"/>
    <col min="9" max="9" width="12.625" style="4" customWidth="1"/>
    <col min="10" max="16384" width="9.125" style="4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5.75">
      <c r="A2" s="8"/>
      <c r="B2" s="8"/>
      <c r="C2" s="8"/>
      <c r="D2" s="8"/>
      <c r="E2" s="8"/>
      <c r="F2" s="8"/>
      <c r="G2" s="62" t="s">
        <v>31</v>
      </c>
      <c r="H2" s="62"/>
    </row>
    <row r="3" spans="1:8" ht="15.75">
      <c r="A3" s="8"/>
      <c r="B3" s="8"/>
      <c r="C3" s="8"/>
      <c r="D3" s="8"/>
      <c r="E3" s="8"/>
      <c r="F3" s="8"/>
      <c r="G3" s="62"/>
      <c r="H3" s="62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 hidden="1">
      <c r="A6" s="8"/>
      <c r="B6" s="8"/>
      <c r="C6" s="8"/>
      <c r="D6" s="8"/>
      <c r="E6" s="8"/>
      <c r="F6" s="8"/>
      <c r="G6" s="8"/>
      <c r="H6" s="8"/>
    </row>
    <row r="7" spans="1:8" ht="12.75" hidden="1">
      <c r="A7" s="8"/>
      <c r="B7" s="8"/>
      <c r="C7" s="8"/>
      <c r="D7" s="8"/>
      <c r="E7" s="8"/>
      <c r="F7" s="8"/>
      <c r="G7" s="8"/>
      <c r="H7" s="8"/>
    </row>
    <row r="8" spans="1:11" s="1" customFormat="1" ht="45" customHeight="1">
      <c r="A8" s="27"/>
      <c r="B8" s="80" t="s">
        <v>32</v>
      </c>
      <c r="C8" s="80"/>
      <c r="D8" s="80"/>
      <c r="E8" s="80"/>
      <c r="F8" s="80"/>
      <c r="G8" s="80"/>
      <c r="H8" s="80"/>
      <c r="I8" s="16"/>
      <c r="J8" s="15"/>
      <c r="K8" s="15"/>
    </row>
    <row r="9" spans="1:11" s="1" customFormat="1" ht="19.5" customHeight="1">
      <c r="A9" s="27"/>
      <c r="B9" s="29"/>
      <c r="C9" s="29"/>
      <c r="D9" s="29"/>
      <c r="E9" s="29"/>
      <c r="F9" s="29"/>
      <c r="G9" s="29"/>
      <c r="H9" s="30" t="s">
        <v>28</v>
      </c>
      <c r="I9" s="16"/>
      <c r="J9" s="15"/>
      <c r="K9" s="15"/>
    </row>
    <row r="10" spans="1:11" s="2" customFormat="1" ht="33.75" customHeight="1">
      <c r="A10" s="52"/>
      <c r="B10" s="59"/>
      <c r="C10" s="77" t="s">
        <v>0</v>
      </c>
      <c r="D10" s="78"/>
      <c r="E10" s="78"/>
      <c r="F10" s="78"/>
      <c r="G10" s="78"/>
      <c r="H10" s="79"/>
      <c r="I10" s="17"/>
      <c r="J10" s="18"/>
      <c r="K10" s="19"/>
    </row>
    <row r="11" spans="1:11" s="2" customFormat="1" ht="36.75" customHeight="1">
      <c r="A11" s="53"/>
      <c r="B11" s="60"/>
      <c r="C11" s="43"/>
      <c r="D11" s="43"/>
      <c r="E11" s="31" t="s">
        <v>29</v>
      </c>
      <c r="F11" s="31" t="s">
        <v>2</v>
      </c>
      <c r="G11" s="50" t="s">
        <v>38</v>
      </c>
      <c r="H11" s="51"/>
      <c r="I11" s="17"/>
      <c r="J11" s="18"/>
      <c r="K11" s="19"/>
    </row>
    <row r="12" spans="1:11" s="2" customFormat="1" ht="21.75" customHeight="1">
      <c r="A12" s="52"/>
      <c r="B12" s="59"/>
      <c r="C12" s="51"/>
      <c r="D12" s="51"/>
      <c r="E12" s="32">
        <v>0.05</v>
      </c>
      <c r="F12" s="32">
        <v>0.95</v>
      </c>
      <c r="G12" s="33">
        <v>1623.8</v>
      </c>
      <c r="H12" s="44"/>
      <c r="I12" s="20"/>
      <c r="J12" s="18"/>
      <c r="K12" s="19"/>
    </row>
    <row r="13" spans="1:11" s="3" customFormat="1" ht="141.75" customHeight="1">
      <c r="A13" s="54"/>
      <c r="B13" s="55" t="s">
        <v>1</v>
      </c>
      <c r="C13" s="55" t="s">
        <v>27</v>
      </c>
      <c r="D13" s="61" t="s">
        <v>3</v>
      </c>
      <c r="E13" s="61" t="s">
        <v>4</v>
      </c>
      <c r="F13" s="55" t="s">
        <v>30</v>
      </c>
      <c r="G13" s="61" t="s">
        <v>39</v>
      </c>
      <c r="H13" s="61" t="s">
        <v>25</v>
      </c>
      <c r="I13" s="74" t="s">
        <v>37</v>
      </c>
      <c r="J13" s="21"/>
      <c r="K13" s="22"/>
    </row>
    <row r="14" spans="1:11" s="3" customFormat="1" ht="15.75" customHeight="1">
      <c r="A14" s="56">
        <v>1</v>
      </c>
      <c r="B14" s="63" t="s">
        <v>5</v>
      </c>
      <c r="C14" s="45">
        <v>2.839</v>
      </c>
      <c r="D14" s="13"/>
      <c r="E14" s="45">
        <v>2.839</v>
      </c>
      <c r="F14" s="7">
        <v>5</v>
      </c>
      <c r="G14" s="49">
        <f>ROUND($G$12*(Коd*E14/E34+Кog*F14/$F$34),3)</f>
        <v>174.797</v>
      </c>
      <c r="H14" s="49">
        <v>174.8</v>
      </c>
      <c r="I14" s="75">
        <f>H14/E14</f>
        <v>61.57097569566749</v>
      </c>
      <c r="J14" s="21"/>
      <c r="K14" s="22"/>
    </row>
    <row r="15" spans="1:11" s="3" customFormat="1" ht="15.75" customHeight="1">
      <c r="A15" s="57">
        <v>2</v>
      </c>
      <c r="B15" s="64" t="s">
        <v>6</v>
      </c>
      <c r="C15" s="34">
        <v>1.221</v>
      </c>
      <c r="D15" s="13"/>
      <c r="E15" s="34">
        <v>1.221</v>
      </c>
      <c r="F15" s="7">
        <v>2.5</v>
      </c>
      <c r="G15" s="7">
        <f>ROUND($G$12*(Коd*E15/E34+Кog*F15/$F$34),3)</f>
        <v>86.837</v>
      </c>
      <c r="H15" s="7">
        <v>86.8</v>
      </c>
      <c r="I15" s="75">
        <f aca="true" t="shared" si="0" ref="I15:I34">H15/E15</f>
        <v>71.08927108927108</v>
      </c>
      <c r="J15" s="21"/>
      <c r="K15" s="22"/>
    </row>
    <row r="16" spans="1:11" s="3" customFormat="1" ht="15.75" customHeight="1">
      <c r="A16" s="57">
        <v>3</v>
      </c>
      <c r="B16" s="64" t="s">
        <v>7</v>
      </c>
      <c r="C16" s="34">
        <v>0.663</v>
      </c>
      <c r="D16" s="13"/>
      <c r="E16" s="34">
        <v>0.663</v>
      </c>
      <c r="F16" s="7">
        <v>1</v>
      </c>
      <c r="G16" s="7">
        <f>ROUND($G$12*(Коd*E16/E34+Кog*F16/$F$34),3)</f>
        <v>35.229</v>
      </c>
      <c r="H16" s="7">
        <v>35.2</v>
      </c>
      <c r="I16" s="75">
        <f t="shared" si="0"/>
        <v>53.09200603318251</v>
      </c>
      <c r="J16" s="21"/>
      <c r="K16" s="22"/>
    </row>
    <row r="17" spans="1:11" s="3" customFormat="1" ht="15.75" customHeight="1">
      <c r="A17" s="57">
        <v>4</v>
      </c>
      <c r="B17" s="64" t="s">
        <v>8</v>
      </c>
      <c r="C17" s="34">
        <v>1.811</v>
      </c>
      <c r="D17" s="13"/>
      <c r="E17" s="34">
        <v>1.811</v>
      </c>
      <c r="F17" s="7">
        <v>2.5</v>
      </c>
      <c r="G17" s="7">
        <f>ROUND($G$12*(Коd*E17/E34+Кog*F17/$F$34),3)</f>
        <v>88.505</v>
      </c>
      <c r="H17" s="7">
        <v>88.5</v>
      </c>
      <c r="I17" s="75">
        <f t="shared" si="0"/>
        <v>48.868028713418</v>
      </c>
      <c r="J17" s="21"/>
      <c r="K17" s="22"/>
    </row>
    <row r="18" spans="1:11" s="3" customFormat="1" ht="15.75" customHeight="1">
      <c r="A18" s="57">
        <v>5</v>
      </c>
      <c r="B18" s="64" t="s">
        <v>9</v>
      </c>
      <c r="C18" s="34">
        <v>0.915</v>
      </c>
      <c r="D18" s="13"/>
      <c r="E18" s="34">
        <v>0.915</v>
      </c>
      <c r="F18" s="7">
        <v>1.75</v>
      </c>
      <c r="G18" s="7">
        <f>ROUND($G$12*(Коd*E18/E34+Кog*F18/$F$34),3)</f>
        <v>60.956</v>
      </c>
      <c r="H18" s="7">
        <v>61</v>
      </c>
      <c r="I18" s="75">
        <f t="shared" si="0"/>
        <v>66.66666666666666</v>
      </c>
      <c r="J18" s="21"/>
      <c r="K18" s="22"/>
    </row>
    <row r="19" spans="1:11" s="3" customFormat="1" ht="15.75" customHeight="1">
      <c r="A19" s="57">
        <v>6</v>
      </c>
      <c r="B19" s="64" t="s">
        <v>10</v>
      </c>
      <c r="C19" s="34">
        <v>1.171</v>
      </c>
      <c r="D19" s="13"/>
      <c r="E19" s="34">
        <v>1.171</v>
      </c>
      <c r="F19" s="7">
        <v>1.5</v>
      </c>
      <c r="G19" s="7">
        <f>ROUND($G$12*(Коd*E19/E34+Кog*F19/$F$34),3)</f>
        <v>53.342</v>
      </c>
      <c r="H19" s="7">
        <v>53.4</v>
      </c>
      <c r="I19" s="75">
        <f t="shared" si="0"/>
        <v>45.602049530315966</v>
      </c>
      <c r="J19" s="21"/>
      <c r="K19" s="22"/>
    </row>
    <row r="20" spans="1:11" s="3" customFormat="1" ht="15.75" customHeight="1">
      <c r="A20" s="57">
        <v>7</v>
      </c>
      <c r="B20" s="64" t="s">
        <v>11</v>
      </c>
      <c r="C20" s="34">
        <v>0.912</v>
      </c>
      <c r="D20" s="13"/>
      <c r="E20" s="34">
        <v>0.912</v>
      </c>
      <c r="F20" s="7">
        <v>0.75</v>
      </c>
      <c r="G20" s="7">
        <f>ROUND($G$12*(Коd*E20/E34+Кog*F20/$F$34),3)</f>
        <v>27.594</v>
      </c>
      <c r="H20" s="7">
        <v>27.6</v>
      </c>
      <c r="I20" s="75">
        <f t="shared" si="0"/>
        <v>30.263157894736842</v>
      </c>
      <c r="J20" s="21"/>
      <c r="K20" s="22"/>
    </row>
    <row r="21" spans="1:11" s="3" customFormat="1" ht="15.75" customHeight="1">
      <c r="A21" s="57">
        <v>8</v>
      </c>
      <c r="B21" s="64" t="s">
        <v>12</v>
      </c>
      <c r="C21" s="34">
        <v>1.86</v>
      </c>
      <c r="D21" s="13"/>
      <c r="E21" s="34">
        <v>1.86</v>
      </c>
      <c r="F21" s="7">
        <v>1.5</v>
      </c>
      <c r="G21" s="7">
        <f>ROUND($G$12*(Коd*E21/E34+Кog*F21/$F$34),3)</f>
        <v>55.29</v>
      </c>
      <c r="H21" s="7">
        <v>55.3</v>
      </c>
      <c r="I21" s="75">
        <f t="shared" si="0"/>
        <v>29.73118279569892</v>
      </c>
      <c r="J21" s="21"/>
      <c r="K21" s="22"/>
    </row>
    <row r="22" spans="1:11" s="3" customFormat="1" ht="15.75" customHeight="1">
      <c r="A22" s="57">
        <v>9</v>
      </c>
      <c r="B22" s="64" t="s">
        <v>13</v>
      </c>
      <c r="C22" s="34">
        <v>2.084</v>
      </c>
      <c r="D22" s="13"/>
      <c r="E22" s="34">
        <v>2.084</v>
      </c>
      <c r="F22" s="7">
        <v>1.5</v>
      </c>
      <c r="G22" s="7">
        <f>ROUND($G$12*(Коd*E22/E34+Кog*F22/$F$34),2)</f>
        <v>55.92</v>
      </c>
      <c r="H22" s="7">
        <v>55.9</v>
      </c>
      <c r="I22" s="75">
        <f t="shared" si="0"/>
        <v>26.823416506717848</v>
      </c>
      <c r="J22" s="21"/>
      <c r="K22" s="22"/>
    </row>
    <row r="23" spans="1:11" s="3" customFormat="1" ht="15.75" customHeight="1">
      <c r="A23" s="57">
        <v>10</v>
      </c>
      <c r="B23" s="64" t="s">
        <v>14</v>
      </c>
      <c r="C23" s="34">
        <v>0.771</v>
      </c>
      <c r="D23" s="13"/>
      <c r="E23" s="34">
        <v>0.771</v>
      </c>
      <c r="F23" s="7">
        <v>1.25</v>
      </c>
      <c r="G23" s="7">
        <f>ROUND($G$12*(Коd*E23/E34+Кog*F23/$F$34),2)</f>
        <v>43.87</v>
      </c>
      <c r="H23" s="7">
        <v>43.9</v>
      </c>
      <c r="I23" s="75">
        <f t="shared" si="0"/>
        <v>56.939040207522694</v>
      </c>
      <c r="J23" s="21"/>
      <c r="K23" s="22"/>
    </row>
    <row r="24" spans="1:11" s="3" customFormat="1" ht="15.75" customHeight="1">
      <c r="A24" s="57">
        <v>11</v>
      </c>
      <c r="B24" s="64" t="s">
        <v>15</v>
      </c>
      <c r="C24" s="34">
        <v>0.852</v>
      </c>
      <c r="D24" s="13"/>
      <c r="E24" s="34">
        <v>0.852</v>
      </c>
      <c r="F24" s="7">
        <v>1.5</v>
      </c>
      <c r="G24" s="7">
        <f>ROUND($G$12*(Коd*E24/E34+Кog*F24/$F$34),3)</f>
        <v>52.44</v>
      </c>
      <c r="H24" s="7">
        <v>52.4</v>
      </c>
      <c r="I24" s="75">
        <f t="shared" si="0"/>
        <v>61.502347417840376</v>
      </c>
      <c r="J24" s="21"/>
      <c r="K24" s="22"/>
    </row>
    <row r="25" spans="1:11" s="3" customFormat="1" ht="15.75" customHeight="1">
      <c r="A25" s="57">
        <v>12</v>
      </c>
      <c r="B25" s="64" t="s">
        <v>16</v>
      </c>
      <c r="C25" s="34">
        <v>0.774</v>
      </c>
      <c r="D25" s="13"/>
      <c r="E25" s="34">
        <v>0.774</v>
      </c>
      <c r="F25" s="7">
        <v>3.25</v>
      </c>
      <c r="G25" s="7">
        <f>ROUND($G$12*(Коd*E25/E34+Кog*F25/$F$34),3)</f>
        <v>110.588</v>
      </c>
      <c r="H25" s="7">
        <v>110.6</v>
      </c>
      <c r="I25" s="75">
        <f t="shared" si="0"/>
        <v>142.89405684754522</v>
      </c>
      <c r="J25" s="21"/>
      <c r="K25" s="22"/>
    </row>
    <row r="26" spans="1:11" s="3" customFormat="1" ht="15.75" customHeight="1">
      <c r="A26" s="57">
        <v>13</v>
      </c>
      <c r="B26" s="64" t="s">
        <v>17</v>
      </c>
      <c r="C26" s="34">
        <v>0.696</v>
      </c>
      <c r="D26" s="13"/>
      <c r="E26" s="34">
        <v>0.696</v>
      </c>
      <c r="F26" s="7">
        <v>1.5</v>
      </c>
      <c r="G26" s="7">
        <f>ROUND($G$12*(Коd*E26/E34+Кog*F26/$F$34),3)</f>
        <v>51.999</v>
      </c>
      <c r="H26" s="7">
        <v>52</v>
      </c>
      <c r="I26" s="75">
        <f t="shared" si="0"/>
        <v>74.71264367816093</v>
      </c>
      <c r="J26" s="21"/>
      <c r="K26" s="22"/>
    </row>
    <row r="27" spans="1:11" s="3" customFormat="1" ht="15.75" customHeight="1">
      <c r="A27" s="57">
        <v>14</v>
      </c>
      <c r="B27" s="64" t="s">
        <v>18</v>
      </c>
      <c r="C27" s="34">
        <v>1.181</v>
      </c>
      <c r="D27" s="13"/>
      <c r="E27" s="34">
        <v>1.181</v>
      </c>
      <c r="F27" s="7">
        <v>1.5</v>
      </c>
      <c r="G27" s="7">
        <f>ROUND($G$12*(Коd*E27/E34+Кog*F27/$F$34),3)</f>
        <v>53.37</v>
      </c>
      <c r="H27" s="7">
        <v>53.4</v>
      </c>
      <c r="I27" s="75">
        <f t="shared" si="0"/>
        <v>45.21591871295512</v>
      </c>
      <c r="J27" s="21"/>
      <c r="K27" s="22"/>
    </row>
    <row r="28" spans="1:11" s="3" customFormat="1" ht="15.75" customHeight="1">
      <c r="A28" s="57">
        <v>15</v>
      </c>
      <c r="B28" s="64" t="s">
        <v>19</v>
      </c>
      <c r="C28" s="34">
        <v>1.084</v>
      </c>
      <c r="D28" s="13"/>
      <c r="E28" s="34">
        <v>1.084</v>
      </c>
      <c r="F28" s="7">
        <v>5</v>
      </c>
      <c r="G28" s="7">
        <f>ROUND($G$12*(Коd*E28/E34+Кog*F28/$F$34),3)</f>
        <v>169.834</v>
      </c>
      <c r="H28" s="7">
        <v>169.8</v>
      </c>
      <c r="I28" s="75">
        <f t="shared" si="0"/>
        <v>156.6420664206642</v>
      </c>
      <c r="J28" s="21"/>
      <c r="K28" s="22"/>
    </row>
    <row r="29" spans="1:11" s="3" customFormat="1" ht="15.75" customHeight="1">
      <c r="A29" s="57">
        <v>16</v>
      </c>
      <c r="B29" s="64" t="s">
        <v>20</v>
      </c>
      <c r="C29" s="34">
        <v>2.6</v>
      </c>
      <c r="D29" s="13"/>
      <c r="E29" s="34">
        <v>2.6</v>
      </c>
      <c r="F29" s="7">
        <v>4</v>
      </c>
      <c r="G29" s="7">
        <f>ROUND($G$12*(Коd*E29/E34+Кog*F29/$F$34),3)</f>
        <v>140.767</v>
      </c>
      <c r="H29" s="7">
        <v>140.8</v>
      </c>
      <c r="I29" s="75">
        <f t="shared" si="0"/>
        <v>54.15384615384615</v>
      </c>
      <c r="J29" s="21"/>
      <c r="K29" s="22"/>
    </row>
    <row r="30" spans="1:11" s="3" customFormat="1" ht="15.75" customHeight="1">
      <c r="A30" s="57">
        <v>17</v>
      </c>
      <c r="B30" s="64" t="s">
        <v>21</v>
      </c>
      <c r="C30" s="34">
        <v>0.962</v>
      </c>
      <c r="D30" s="13"/>
      <c r="E30" s="34">
        <v>0.962</v>
      </c>
      <c r="F30" s="7">
        <v>1.75</v>
      </c>
      <c r="G30" s="7">
        <f>ROUND($G$12*(Коd*E30/E34+Кog*F30/$F$34),3)</f>
        <v>61.089</v>
      </c>
      <c r="H30" s="7">
        <v>61.1</v>
      </c>
      <c r="I30" s="75">
        <f t="shared" si="0"/>
        <v>63.513513513513516</v>
      </c>
      <c r="J30" s="21"/>
      <c r="K30" s="22"/>
    </row>
    <row r="31" spans="1:11" s="3" customFormat="1" ht="15.75" customHeight="1">
      <c r="A31" s="57">
        <v>18</v>
      </c>
      <c r="B31" s="64" t="s">
        <v>22</v>
      </c>
      <c r="C31" s="34">
        <v>0.944</v>
      </c>
      <c r="D31" s="13"/>
      <c r="E31" s="34">
        <v>0.944</v>
      </c>
      <c r="F31" s="7">
        <v>2</v>
      </c>
      <c r="G31" s="7">
        <f>ROUND($G$12*(Коd*E31/E34+Кog*F31/$F$34),3)</f>
        <v>69.377</v>
      </c>
      <c r="H31" s="7">
        <v>69.4</v>
      </c>
      <c r="I31" s="75">
        <f t="shared" si="0"/>
        <v>73.51694915254238</v>
      </c>
      <c r="J31" s="21"/>
      <c r="K31" s="22"/>
    </row>
    <row r="32" spans="1:11" s="3" customFormat="1" ht="15.75" customHeight="1">
      <c r="A32" s="57">
        <v>19</v>
      </c>
      <c r="B32" s="64" t="s">
        <v>23</v>
      </c>
      <c r="C32" s="46">
        <v>1.418</v>
      </c>
      <c r="D32" s="13"/>
      <c r="E32" s="46">
        <v>1.418</v>
      </c>
      <c r="F32" s="7">
        <v>1.5</v>
      </c>
      <c r="G32" s="7">
        <f>ROUND($G$12*(Коd*E32/E34+Кog*F32/$F$34),5)</f>
        <v>54.04033</v>
      </c>
      <c r="H32" s="7">
        <v>54</v>
      </c>
      <c r="I32" s="75">
        <f t="shared" si="0"/>
        <v>38.081805359661494</v>
      </c>
      <c r="J32" s="21"/>
      <c r="K32" s="22"/>
    </row>
    <row r="33" spans="1:11" s="3" customFormat="1" ht="15.75" customHeight="1">
      <c r="A33" s="57">
        <v>20</v>
      </c>
      <c r="B33" s="64" t="s">
        <v>24</v>
      </c>
      <c r="C33" s="34">
        <v>13.174</v>
      </c>
      <c r="D33" s="7">
        <v>9.22</v>
      </c>
      <c r="E33" s="34">
        <f>C33-D33</f>
        <v>3.953999999999999</v>
      </c>
      <c r="F33" s="7">
        <v>5</v>
      </c>
      <c r="G33" s="7">
        <f>ROUND($G$12*(Коd*E33/E34+Кog*F33/$F$34),3)</f>
        <v>177.95</v>
      </c>
      <c r="H33" s="7">
        <v>177.9</v>
      </c>
      <c r="I33" s="75">
        <f t="shared" si="0"/>
        <v>44.99241274658575</v>
      </c>
      <c r="J33" s="21"/>
      <c r="K33" s="22"/>
    </row>
    <row r="34" spans="1:11" s="5" customFormat="1" ht="15.75">
      <c r="A34" s="58"/>
      <c r="B34" s="65" t="s">
        <v>26</v>
      </c>
      <c r="C34" s="47">
        <f aca="true" t="shared" si="1" ref="C34:H34">SUM(C14:C33)</f>
        <v>37.932</v>
      </c>
      <c r="D34" s="47">
        <f t="shared" si="1"/>
        <v>9.22</v>
      </c>
      <c r="E34" s="48">
        <f t="shared" si="1"/>
        <v>28.712000000000003</v>
      </c>
      <c r="F34" s="47">
        <f t="shared" si="1"/>
        <v>46.25</v>
      </c>
      <c r="G34" s="47">
        <f>SUM(G14:G33)</f>
        <v>1623.79433</v>
      </c>
      <c r="H34" s="70">
        <f t="shared" si="1"/>
        <v>1623.8</v>
      </c>
      <c r="I34" s="75">
        <f t="shared" si="0"/>
        <v>56.55475062691557</v>
      </c>
      <c r="J34" s="23"/>
      <c r="K34" s="24"/>
    </row>
    <row r="35" spans="1:11" s="5" customFormat="1" ht="15.75">
      <c r="A35" s="66"/>
      <c r="B35" s="67"/>
      <c r="C35" s="68"/>
      <c r="D35" s="68"/>
      <c r="E35" s="68"/>
      <c r="F35" s="68"/>
      <c r="G35" s="68"/>
      <c r="H35" s="68" t="s">
        <v>33</v>
      </c>
      <c r="I35" s="76"/>
      <c r="J35" s="23"/>
      <c r="K35" s="24"/>
    </row>
    <row r="36" spans="1:11" s="5" customFormat="1" ht="15.75">
      <c r="A36" s="66"/>
      <c r="B36" s="67"/>
      <c r="C36" s="68"/>
      <c r="D36" s="68"/>
      <c r="E36" s="68"/>
      <c r="F36" s="68"/>
      <c r="G36" s="68"/>
      <c r="H36" s="68"/>
      <c r="I36" s="69"/>
      <c r="J36" s="23"/>
      <c r="K36" s="24"/>
    </row>
    <row r="37" spans="1:11" ht="12.75">
      <c r="A37" s="8"/>
      <c r="B37" s="8" t="s">
        <v>34</v>
      </c>
      <c r="C37" s="14"/>
      <c r="D37" s="9"/>
      <c r="E37" s="14"/>
      <c r="F37" s="14"/>
      <c r="G37" s="9"/>
      <c r="H37" s="9"/>
      <c r="I37" s="25"/>
      <c r="J37" s="25"/>
      <c r="K37" s="26"/>
    </row>
    <row r="38" spans="1:11" ht="12.75">
      <c r="A38" s="8"/>
      <c r="B38" s="8" t="s">
        <v>35</v>
      </c>
      <c r="C38" s="35"/>
      <c r="D38" s="35"/>
      <c r="E38" s="8" t="s">
        <v>36</v>
      </c>
      <c r="F38" s="35"/>
      <c r="G38" s="35"/>
      <c r="H38" s="35"/>
      <c r="I38" s="25"/>
      <c r="J38" s="25"/>
      <c r="K38" s="26"/>
    </row>
    <row r="39" spans="1:11" ht="18.75">
      <c r="A39" s="8"/>
      <c r="B39" s="71"/>
      <c r="C39" s="36"/>
      <c r="D39" s="36"/>
      <c r="E39" s="37"/>
      <c r="F39" s="38"/>
      <c r="G39" s="39"/>
      <c r="H39" s="37"/>
      <c r="I39" s="25"/>
      <c r="J39" s="25"/>
      <c r="K39" s="26"/>
    </row>
    <row r="40" spans="1:14" s="6" customFormat="1" ht="21" customHeight="1">
      <c r="A40" s="40"/>
      <c r="B40" s="72"/>
      <c r="C40" s="28"/>
      <c r="D40" s="28"/>
      <c r="E40" s="28"/>
      <c r="F40" s="28"/>
      <c r="G40" s="73"/>
      <c r="H40" s="28"/>
      <c r="I40" s="10"/>
      <c r="J40" s="10"/>
      <c r="K40" s="12"/>
      <c r="L40" s="12"/>
      <c r="M40" s="12"/>
      <c r="N40" s="12"/>
    </row>
    <row r="41" spans="1:10" ht="12.75">
      <c r="A41" s="8"/>
      <c r="B41" s="8"/>
      <c r="C41" s="35"/>
      <c r="D41" s="35"/>
      <c r="E41" s="35"/>
      <c r="F41" s="35"/>
      <c r="G41" s="35"/>
      <c r="H41" s="35"/>
      <c r="I41" s="8"/>
      <c r="J41" s="8"/>
    </row>
    <row r="42" spans="1:10" ht="12.75">
      <c r="A42" s="8"/>
      <c r="B42" s="8"/>
      <c r="C42" s="35"/>
      <c r="D42" s="35"/>
      <c r="E42" s="35"/>
      <c r="F42" s="35"/>
      <c r="G42" s="35"/>
      <c r="H42" s="35"/>
      <c r="I42" s="8"/>
      <c r="J42" s="8"/>
    </row>
    <row r="43" spans="1:10" ht="12.75">
      <c r="A43" s="8"/>
      <c r="B43" s="8"/>
      <c r="C43" s="35"/>
      <c r="D43" s="35"/>
      <c r="E43" s="35"/>
      <c r="F43" s="35"/>
      <c r="G43" s="35"/>
      <c r="H43" s="35"/>
      <c r="I43" s="8"/>
      <c r="J43" s="8"/>
    </row>
    <row r="44" spans="1:10" ht="12.75" customHeight="1">
      <c r="A44" s="8"/>
      <c r="B44" s="8"/>
      <c r="C44" s="41"/>
      <c r="D44" s="41"/>
      <c r="E44" s="41"/>
      <c r="F44" s="42"/>
      <c r="G44" s="41"/>
      <c r="H44" s="41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11"/>
      <c r="D68" s="11"/>
      <c r="E68" s="11"/>
      <c r="F68" s="11"/>
      <c r="G68" s="11"/>
      <c r="H68" s="11"/>
      <c r="I68" s="8"/>
      <c r="J68" s="8"/>
    </row>
    <row r="69" spans="2:10" ht="12.75">
      <c r="B69" s="8"/>
      <c r="C69" s="11"/>
      <c r="D69" s="11"/>
      <c r="E69" s="11"/>
      <c r="F69" s="11"/>
      <c r="G69" s="11"/>
      <c r="H69" s="11"/>
      <c r="I69" s="8"/>
      <c r="J69" s="8"/>
    </row>
    <row r="70" spans="2:10" ht="12.75">
      <c r="B70" s="8"/>
      <c r="C70" s="11"/>
      <c r="D70" s="11"/>
      <c r="E70" s="11"/>
      <c r="F70" s="11"/>
      <c r="G70" s="11"/>
      <c r="H70" s="11"/>
      <c r="I70" s="8"/>
      <c r="J70" s="8"/>
    </row>
    <row r="71" spans="2:10" ht="12.75">
      <c r="B71" s="8"/>
      <c r="C71" s="11"/>
      <c r="D71" s="11"/>
      <c r="E71" s="11"/>
      <c r="F71" s="11"/>
      <c r="G71" s="11"/>
      <c r="H71" s="11"/>
      <c r="I71" s="8"/>
      <c r="J71" s="8"/>
    </row>
    <row r="72" spans="2:10" ht="12.75">
      <c r="B72" s="8"/>
      <c r="C72" s="11"/>
      <c r="D72" s="11"/>
      <c r="E72" s="11"/>
      <c r="F72" s="11"/>
      <c r="G72" s="11"/>
      <c r="H72" s="11"/>
      <c r="I72" s="8"/>
      <c r="J72" s="8"/>
    </row>
    <row r="73" spans="2:10" ht="12.75">
      <c r="B73" s="8"/>
      <c r="C73" s="11"/>
      <c r="D73" s="11"/>
      <c r="E73" s="11"/>
      <c r="F73" s="11"/>
      <c r="G73" s="11"/>
      <c r="H73" s="11"/>
      <c r="I73" s="8"/>
      <c r="J73" s="8"/>
    </row>
    <row r="74" spans="2:10" ht="12.75">
      <c r="B74" s="8"/>
      <c r="C74" s="11"/>
      <c r="D74" s="11"/>
      <c r="E74" s="11"/>
      <c r="F74" s="11"/>
      <c r="G74" s="11"/>
      <c r="H74" s="11"/>
      <c r="I74" s="8"/>
      <c r="J74" s="8"/>
    </row>
    <row r="75" spans="2:10" ht="12.75">
      <c r="B75" s="8"/>
      <c r="C75" s="11"/>
      <c r="D75" s="11"/>
      <c r="E75" s="11"/>
      <c r="F75" s="11"/>
      <c r="G75" s="11"/>
      <c r="H75" s="11"/>
      <c r="I75" s="8"/>
      <c r="J75" s="8"/>
    </row>
    <row r="76" spans="2:10" ht="12.75">
      <c r="B76" s="8"/>
      <c r="C76" s="11"/>
      <c r="D76" s="11"/>
      <c r="E76" s="11"/>
      <c r="F76" s="11"/>
      <c r="G76" s="11"/>
      <c r="H76" s="11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</sheetData>
  <sheetProtection/>
  <mergeCells count="2">
    <mergeCell ref="C10:H10"/>
    <mergeCell ref="B8:H8"/>
  </mergeCells>
  <printOptions/>
  <pageMargins left="0.76" right="0.1968503937007874" top="0.31" bottom="0.11811023622047245" header="0.31" footer="0.11811023622047245"/>
  <pageSetup fitToWidth="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Admin</cp:lastModifiedBy>
  <cp:lastPrinted>2015-12-03T12:48:57Z</cp:lastPrinted>
  <dcterms:created xsi:type="dcterms:W3CDTF">2003-04-24T16:05:18Z</dcterms:created>
  <dcterms:modified xsi:type="dcterms:W3CDTF">2015-12-29T16:13:13Z</dcterms:modified>
  <cp:category/>
  <cp:version/>
  <cp:contentType/>
  <cp:contentStatus/>
</cp:coreProperties>
</file>