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60" windowWidth="11610" windowHeight="5715" activeTab="0"/>
  </bookViews>
  <sheets>
    <sheet name="Лист1" sheetId="1" r:id="rId1"/>
  </sheets>
  <definedNames>
    <definedName name="_xlnm.Print_Titles" localSheetId="0">'Лист1'!$11:$13</definedName>
    <definedName name="_xlnm.Print_Area" localSheetId="0">'Лист1'!$A$1:$H$101</definedName>
  </definedNames>
  <calcPr fullCalcOnLoad="1"/>
</workbook>
</file>

<file path=xl/sharedStrings.xml><?xml version="1.0" encoding="utf-8"?>
<sst xmlns="http://schemas.openxmlformats.org/spreadsheetml/2006/main" count="101" uniqueCount="94">
  <si>
    <t>Загальний фонд</t>
  </si>
  <si>
    <t>Спеціальний фонд</t>
  </si>
  <si>
    <t>Разом</t>
  </si>
  <si>
    <t>Податкові надходження</t>
  </si>
  <si>
    <t>Податки на доходи, податки на прибуток, податки на збільшення ринкової вартості</t>
  </si>
  <si>
    <t>Неподаткові надходження</t>
  </si>
  <si>
    <t>Власні надходження бюджетних установ</t>
  </si>
  <si>
    <t xml:space="preserve">Офіційні трансферти </t>
  </si>
  <si>
    <t>Від органів державного управління</t>
  </si>
  <si>
    <t>Всього доходів</t>
  </si>
  <si>
    <t xml:space="preserve">            (тис.грн.)</t>
  </si>
  <si>
    <t xml:space="preserve"> </t>
  </si>
  <si>
    <t>Дотації</t>
  </si>
  <si>
    <t xml:space="preserve">Код </t>
  </si>
  <si>
    <t>Адміністративні збори та платежі, доходи від некомерційної господарської діяльності</t>
  </si>
  <si>
    <t>Надходження від орендної плати за користування цілісним майновим комплексом та іншим державним майном</t>
  </si>
  <si>
    <t>Надходження від орендної плати за користування цілісним майновим комплексом та іншим майном, що перебуває в комунальній власності</t>
  </si>
  <si>
    <t>у т.ч. бюджет розвитку</t>
  </si>
  <si>
    <t xml:space="preserve">Надходження коштів від відшкодування втрат сільськогосподарського і лісогосподарського виробництва                                                                                                                                                        </t>
  </si>
  <si>
    <t>Податок на доходи фізичних осіб, що сплачується податковими агентами, із доходів платника податку у вигляді заробітної плати</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</si>
  <si>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</si>
  <si>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11010400 </t>
  </si>
  <si>
    <t>Податок на доходи фізичних осіб, що сплачується податковими агентами, із доходів платника податку інших ніж заробітна плата</t>
  </si>
  <si>
    <t>11010500 </t>
  </si>
  <si>
    <t>Податок на доходи фізичних осіб, що сплачується фізичними особами за результатами річного декларування</t>
  </si>
  <si>
    <t xml:space="preserve"> Всього</t>
  </si>
  <si>
    <t>Базова дотація</t>
  </si>
  <si>
    <t>Найменування згідно
 з класифікацією доходів бюджету</t>
  </si>
  <si>
    <t>41030600 </t>
  </si>
  <si>
    <t>41030800 </t>
  </si>
  <si>
    <t>41031000 </t>
  </si>
  <si>
    <t>41035800 </t>
  </si>
  <si>
    <t xml:space="preserve">Освітня субвенція з державного бюджету місцевим бюджетам </t>
  </si>
  <si>
    <t>Медична субвенція з державного бюджету місцевим бюджетам</t>
  </si>
  <si>
    <t xml:space="preserve">субвенція з обласного бюджету  на відшкодування витрат на поховання учасників бойових дій та інвалідів війни </t>
  </si>
  <si>
    <t xml:space="preserve">субвенція з обласного бюджету на надання одноразової матеріальної допомоги сім"ям загиблих та померлих учасників бойових дій в Афганістані, інвалідам війни в Афганістані </t>
  </si>
  <si>
    <t>субвенція з обласного бюджету на медичне обслуговування громадян, які постраждали внаслідок Чорнобильської катастрофи</t>
  </si>
  <si>
    <t>Інші субвенції</t>
  </si>
  <si>
    <t xml:space="preserve">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</si>
  <si>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</si>
  <si>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субвенція з обласного бюджету, всього</t>
  </si>
  <si>
    <t>в тому числі:</t>
  </si>
  <si>
    <t>Додаток  1</t>
  </si>
  <si>
    <t>С.В.Євдощенко</t>
  </si>
  <si>
    <t>Податок та збір на доходи фізичних осіб</t>
  </si>
  <si>
    <t>субвенція з обласного бюджету на окремі заходи щодо соціального захисту інвалідів (компенсаційні виплати інвалідам на бензин, ремонт, технічне обслуговування автотранспорту та транспортне обслуговування, встановлення телефонів інвалідам І та ІІ груп)</t>
  </si>
  <si>
    <t>субвенція з обласного бюджету на надання одноразової матеріальної допомоги громадянам , які постраждали внаслідок Чорнобильської катастрофи ( І категорії), та дітям-інвалідам , інвалідність яких пов"язана з наслідками Чорнобильської катастрофи</t>
  </si>
  <si>
    <t>Доходи районного бюджету Баштанського району на 2017 рік</t>
  </si>
  <si>
    <t>Доходи від власності та підприємницької діяльності  </t>
  </si>
  <si>
    <t>Частина чистого прибутку (доходу) державних або комунальних унітарних підприємств та їх об`єднань, що вилучається до відповідного бюджету, та дивіденди (дохід), нараховані на акції (частки, паї) господарських товариств, у статутних капіталах яких є держав</t>
  </si>
  <si>
    <t>Частина чистого прибутку (доходу) комунальних унітарних підприємств та їх об`єднань, що вилучається до відповідного місцевого бюджету</t>
  </si>
  <si>
    <t>Плата за надання адміністративних послуг</t>
  </si>
  <si>
    <t>Адміністративний збір за проведення державної реєстрації юридичних осіб, фізичних осіб – підприємців та громадських формувань</t>
  </si>
  <si>
    <r>
      <t>21110000</t>
    </r>
    <r>
      <rPr>
        <sz val="12"/>
        <color indexed="10"/>
        <rFont val="Times New Roman"/>
        <family val="1"/>
      </rPr>
      <t> </t>
    </r>
  </si>
  <si>
    <r>
      <t>Надходження коштів від відшкодування втрат сільськогосподарського і лісогосподарського виробництва</t>
    </r>
    <r>
      <rPr>
        <sz val="12"/>
        <color indexed="10"/>
        <rFont val="Times New Roman"/>
        <family val="1"/>
      </rPr>
      <t>  </t>
    </r>
  </si>
  <si>
    <t xml:space="preserve">субвенція з обласного бюджету  для передплати періодичного друкованого видання учасникам бойових дій у роки Другої світової війни та інвалідам війни з числа учасників антитерористичної операції на сході України </t>
  </si>
  <si>
    <r>
      <t xml:space="preserve">субвенція </t>
    </r>
    <r>
      <rPr>
        <sz val="12"/>
        <color indexed="8"/>
        <rFont val="Times New Roman"/>
        <family val="1"/>
      </rPr>
      <t>з обласного бюджету на надання одноразової матеріальної допомоги сім"ям загиблих учасників бойових дій, які брали участь в антитерористичній операції на сході України</t>
    </r>
  </si>
  <si>
    <t>субвенція з сільських бюджетів на виконання  власних повноважень щодо виконання районних програм</t>
  </si>
  <si>
    <t xml:space="preserve">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здоровя </t>
  </si>
  <si>
    <t>субвенція з міського бюджету Баштанської міської ради, всього</t>
  </si>
  <si>
    <t>субвенція з міського бюджету Баштанської міської ради районному бюджету для надання освітніх послуг загальноосвітніми навчальними закладами</t>
  </si>
  <si>
    <t>субвенція з міського бюджету Баштанської міської ради районному бюджету для надання освітніх послуг позашкільними закладами освіти (БДЮТ)</t>
  </si>
  <si>
    <t>субвенція з міського бюджету Баштанської міської ради районному бюджету для надання освітніх послуг іншими закладами освіти (МНВК, КУ "Баштанський районний сервісний центр обслуговування закладів освіти")</t>
  </si>
  <si>
    <t>субвенція з міського бюджету Баштанської міської ради районному бюджету для надання  послуг фізичного розвитку закладами фізичної культури і спорту (ДЮСШ)</t>
  </si>
  <si>
    <t>субвенція з міського бюджету Баштанської міської ради районному бюджету для надання  культурно-освітніх послуг закладами, установами культури (бібліотеки,музеї,Баштанський районний будинок культури та Баштанська дитяча музична школа, інші установи)</t>
  </si>
  <si>
    <t>субвенція з міського бюджету Баштанської міської ради районному бюджету для надання  послуг  з організації підвозу дітей до загальоосвітніх та дошкільних навчальних закладів</t>
  </si>
  <si>
    <t>субвенція з міського бюджету Баштанської міської ради районному бюджету для надання медичних послуг населенню закладами охорони здоров"я</t>
  </si>
  <si>
    <t>субвенція з міського бюджету Баштанської міської ради районному бюджету для надання  послуг з збереження архівних фондів об’єднаним трудовим архівом міської, сільських рад Баштанського району</t>
  </si>
  <si>
    <t>субвенція з міського бюджету Баштанської міської ради районному бюджету для надання  послуг  соціального забезпечення закладами, установами соціального захисту та соціального забезпечення (тер центр,центр реабілітації дітей, районний центр соціальних служб для сім’ї ,дітей та молоді, інші заходи)</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</si>
  <si>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І чи ІІ групи внаслідок психічного розладу</t>
  </si>
  <si>
    <t>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оплату послуг із здійснення патронату над дитиною та виплату соціальної допомоги на утримання дитини в сім"ї патронатного вихователя</t>
  </si>
  <si>
    <t>в тому числі, субвенція з міського бюджету Баштанської міської ради, за рахунок освітньої субвенції з державного бюджету місцевим бюджетам</t>
  </si>
  <si>
    <t>в тому числі, субвенція з міського бюджету Баштанської міської ради, за рахунок медичної субвенції з державного бюджету місцевим бюджетам</t>
  </si>
  <si>
    <t>в тому числі, додаткова дотація з міського бюджету Баштанської міської ради, за рахунок додаткової дотації з державного бюджету мсіцевим бюджетам на здійснення переданих з державного бюджету видатків з утримання закладів освіти та охорони здоров"я</t>
  </si>
  <si>
    <t>Субвенції</t>
  </si>
  <si>
    <t xml:space="preserve">до рішення районної ради </t>
  </si>
  <si>
    <t xml:space="preserve">Субвенція з державного бюджету місцевим бюджетам на відшкодування вартості лікарських засобів для лікування окремих захворювань </t>
  </si>
  <si>
    <t xml:space="preserve">В.о. начальника фінансового управління райдержадміністрації </t>
  </si>
  <si>
    <t>О.О.Луценко</t>
  </si>
  <si>
    <t xml:space="preserve">субвенція з міського бюджету Баштанської міської ради районному бюджету на реконструкцію Баштанської ЗОШ №2 І-ІІІ ст. по вул.Ювілейна,102 в м.Баштанка Миколаївської області(виготовлення проектно-кошторисної документації) </t>
  </si>
  <si>
    <t xml:space="preserve">субвенція з міського бюджету Баштанської міської ради районному бюджету на капітальний ремонт з впровадженням інноваційних енергозберігаючих заходів у Плющівському ФАПі(виготовлення проектно-кошторисної документації) </t>
  </si>
  <si>
    <t>субвенція з міського бюджету Баштанської міської ради районному бюджету для забезпечення безоплатного проїзду автомобільним транспортом пільгової категорії населення</t>
  </si>
  <si>
    <t>субвенція з міського бюджету Баштанської міської ради районному бюджету для забезпечення виплати компенсації фізичним особам, які надають соціальні послуги відповідно до постанови Кабінету Міністрів України від 29.04.2004 №558</t>
  </si>
  <si>
    <t xml:space="preserve">субвенція з міського бюджету Баштанської міської ради районному бюджету для забезпечення придбання медичного обладнання  Баштанській центральній районній лікарні </t>
  </si>
  <si>
    <t xml:space="preserve">субвенція з міського бюджету Баштанської міської ради районному бюджету для забезпечення безоплатного отримання медикаментів для лікування пацієнтки Рижик А.П. </t>
  </si>
  <si>
    <t>субвенція з міського бюджету Баштанської міської ради районному бюджету на забезпечення участі зразкового дитячого хореографічного колективу "Славія" Баштанського районного Будинку культури у Міжнародному фестивалі "Інтер Кітен Фест" м.Кітен (Болгарія)</t>
  </si>
  <si>
    <t xml:space="preserve">субвенція з міського бюджету Баштанської міської ради районному бюджетузабезпечення облаштування стоянки і часткового встановлення огорожі на території Баштанської центральної районної лікарні </t>
  </si>
  <si>
    <t xml:space="preserve">субвенція з обласного бюджету місцевим бюджетам на надання одноразової матеріальної допомоги сім"ям загиблих учасників бойових дій, які брали участь в антитерористичній операції на сході України на оформлення земельної ділянки для ведення особистого селянського господарства </t>
  </si>
  <si>
    <t xml:space="preserve">субвенція з обласного бюджету бюджетам міст і районів на співфінансування  впровадження  проектів-переможців обласного конкурсу проектів та програм розвитку місцевого самоврядування 2016 року на 2017 рік (Новоолександрівській сільській раді) </t>
  </si>
  <si>
    <t xml:space="preserve">субвенції з обласного бюджету за рахунок залишку коштів медичної субвенції з державного бюджету місцевим бюджетам, що утворився на початок бюджетного періоду (на придбання витратних матеріалів для відділення гемодіалізу Баштанської центральної районної лікарні ) </t>
  </si>
  <si>
    <t xml:space="preserve">субвенції з державного бюджету місцевим бюджетам на надання державної підтримки особам з особливими освітніми потребами </t>
  </si>
  <si>
    <t>субвенція з обласного бюджету для надання щомісячної матеріальної допомоги учасникам бойових дій у роки Другої світової війни на 2017 рік</t>
  </si>
  <si>
    <t xml:space="preserve">від </t>
  </si>
  <si>
    <t xml:space="preserve">  №</t>
  </si>
</sst>
</file>

<file path=xl/styles.xml><?xml version="1.0" encoding="utf-8"?>
<styleSheet xmlns="http://schemas.openxmlformats.org/spreadsheetml/2006/main">
  <numFmts count="6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 &quot;р.&quot;;\-#,##0\ &quot;р.&quot;"/>
    <numFmt numFmtId="181" formatCode="#,##0\ &quot;р.&quot;;[Red]\-#,##0\ &quot;р.&quot;"/>
    <numFmt numFmtId="182" formatCode="#,##0.00\ &quot;р.&quot;;\-#,##0.00\ &quot;р.&quot;"/>
    <numFmt numFmtId="183" formatCode="#,##0.00\ &quot;р.&quot;;[Red]\-#,##0.00\ &quot;р.&quot;"/>
    <numFmt numFmtId="184" formatCode="_-* #,##0\ &quot;р.&quot;_-;\-* #,##0\ &quot;р.&quot;_-;_-* &quot;-&quot;\ &quot;р.&quot;_-;_-@_-"/>
    <numFmt numFmtId="185" formatCode="_-* #,##0\ _р_._-;\-* #,##0\ _р_._-;_-* &quot;-&quot;\ _р_._-;_-@_-"/>
    <numFmt numFmtId="186" formatCode="_-* #,##0.00\ &quot;р.&quot;_-;\-* #,##0.00\ &quot;р.&quot;_-;_-* &quot;-&quot;??\ &quot;р.&quot;_-;_-@_-"/>
    <numFmt numFmtId="187" formatCode="_-* #,##0.00\ _р_._-;\-* #,##0.00\ _р_._-;_-* &quot;-&quot;??\ _р_._-;_-@_-"/>
    <numFmt numFmtId="188" formatCode="#,##0&quot;₴&quot;;\-#,##0&quot;₴&quot;"/>
    <numFmt numFmtId="189" formatCode="#,##0&quot;₴&quot;;[Red]\-#,##0&quot;₴&quot;"/>
    <numFmt numFmtId="190" formatCode="#,##0.00&quot;₴&quot;;\-#,##0.00&quot;₴&quot;"/>
    <numFmt numFmtId="191" formatCode="#,##0.00&quot;₴&quot;;[Red]\-#,##0.00&quot;₴&quot;"/>
    <numFmt numFmtId="192" formatCode="_-* #,##0&quot;₴&quot;_-;\-* #,##0&quot;₴&quot;_-;_-* &quot;-&quot;&quot;₴&quot;_-;_-@_-"/>
    <numFmt numFmtId="193" formatCode="_-* #,##0_₴_-;\-* #,##0_₴_-;_-* &quot;-&quot;_₴_-;_-@_-"/>
    <numFmt numFmtId="194" formatCode="_-* #,##0.00&quot;₴&quot;_-;\-* #,##0.00&quot;₴&quot;_-;_-* &quot;-&quot;??&quot;₴&quot;_-;_-@_-"/>
    <numFmt numFmtId="195" formatCode="_-* #,##0.00_₴_-;\-* #,##0.00_₴_-;_-* &quot;-&quot;??_₴_-;_-@_-"/>
    <numFmt numFmtId="196" formatCode="&quot;Да&quot;;&quot;Да&quot;;&quot;Нет&quot;"/>
    <numFmt numFmtId="197" formatCode="&quot;Истина&quot;;&quot;Истина&quot;;&quot;Ложь&quot;"/>
    <numFmt numFmtId="198" formatCode="&quot;Вкл&quot;;&quot;Вкл&quot;;&quot;Выкл&quot;"/>
    <numFmt numFmtId="199" formatCode="0.0"/>
    <numFmt numFmtId="200" formatCode="0.000"/>
    <numFmt numFmtId="201" formatCode="[$€-2]\ ###,000_);[Red]\([$€-2]\ ###,000\)"/>
    <numFmt numFmtId="202" formatCode="0.0000"/>
    <numFmt numFmtId="203" formatCode="0.00000"/>
    <numFmt numFmtId="204" formatCode="0.000000"/>
    <numFmt numFmtId="205" formatCode="#,##0_ ;[Red]\-#,##0\ "/>
    <numFmt numFmtId="206" formatCode="&quot;Так&quot;;&quot;Так&quot;;&quot;Ні&quot;"/>
    <numFmt numFmtId="207" formatCode="&quot;True&quot;;&quot;True&quot;;&quot;False&quot;"/>
    <numFmt numFmtId="208" formatCode="&quot;Увімк&quot;;&quot;Увімк&quot;;&quot;Вимк&quot;"/>
    <numFmt numFmtId="209" formatCode="[$¥€-2]\ ###,000_);[Red]\([$€-2]\ ###,000\)"/>
    <numFmt numFmtId="210" formatCode="0.00000000"/>
    <numFmt numFmtId="211" formatCode="0.0000000"/>
    <numFmt numFmtId="212" formatCode="#,##0.000"/>
    <numFmt numFmtId="213" formatCode="#,##0.0000"/>
    <numFmt numFmtId="214" formatCode="#,##0.00000"/>
    <numFmt numFmtId="215" formatCode="#,##0.0"/>
    <numFmt numFmtId="216" formatCode="#,##0.000000"/>
    <numFmt numFmtId="217" formatCode="#,##0.0000000"/>
  </numFmts>
  <fonts count="47">
    <font>
      <sz val="10"/>
      <name val="Arial Cyr"/>
      <family val="0"/>
    </font>
    <font>
      <sz val="10"/>
      <name val="Times New Roman"/>
      <family val="1"/>
    </font>
    <font>
      <sz val="12"/>
      <name val="Times New Roman"/>
      <family val="1"/>
    </font>
    <font>
      <b/>
      <sz val="12"/>
      <name val="Times New Roman"/>
      <family val="1"/>
    </font>
    <font>
      <sz val="14"/>
      <name val="Times New Roman"/>
      <family val="1"/>
    </font>
    <font>
      <b/>
      <sz val="14"/>
      <name val="Times New Roman"/>
      <family val="1"/>
    </font>
    <font>
      <u val="single"/>
      <sz val="10"/>
      <color indexed="12"/>
      <name val="Arial Cyr"/>
      <family val="0"/>
    </font>
    <font>
      <u val="single"/>
      <sz val="10"/>
      <color indexed="36"/>
      <name val="Arial Cyr"/>
      <family val="0"/>
    </font>
    <font>
      <sz val="8"/>
      <name val="Arial Cyr"/>
      <family val="0"/>
    </font>
    <font>
      <sz val="14"/>
      <name val="Arial Cyr"/>
      <family val="0"/>
    </font>
    <font>
      <sz val="18"/>
      <name val="Arial Cyr"/>
      <family val="0"/>
    </font>
    <font>
      <b/>
      <sz val="10"/>
      <name val="Arial Cyr"/>
      <family val="0"/>
    </font>
    <font>
      <sz val="16"/>
      <name val="Arial Cyr"/>
      <family val="0"/>
    </font>
    <font>
      <b/>
      <sz val="16"/>
      <name val="Times New Roman"/>
      <family val="1"/>
    </font>
    <font>
      <b/>
      <sz val="14"/>
      <name val="Arial Cyr"/>
      <family val="0"/>
    </font>
    <font>
      <sz val="14"/>
      <color indexed="56"/>
      <name val="Arial Cyr"/>
      <family val="0"/>
    </font>
    <font>
      <b/>
      <sz val="16"/>
      <color indexed="56"/>
      <name val="Arial Cyr"/>
      <family val="0"/>
    </font>
    <font>
      <b/>
      <sz val="14"/>
      <color indexed="56"/>
      <name val="Arial Cyr"/>
      <family val="0"/>
    </font>
    <font>
      <sz val="10"/>
      <color indexed="56"/>
      <name val="Arial Cyr"/>
      <family val="0"/>
    </font>
    <font>
      <b/>
      <sz val="14"/>
      <color indexed="36"/>
      <name val="Arial Cyr"/>
      <family val="0"/>
    </font>
    <font>
      <sz val="14"/>
      <color indexed="13"/>
      <name val="Arial Cyr"/>
      <family val="0"/>
    </font>
    <font>
      <sz val="10"/>
      <color indexed="10"/>
      <name val="Times New Roman"/>
      <family val="1"/>
    </font>
    <font>
      <sz val="12"/>
      <color indexed="10"/>
      <name val="Times New Roman"/>
      <family val="1"/>
    </font>
    <font>
      <sz val="10"/>
      <color indexed="10"/>
      <name val="Arial Cyr"/>
      <family val="0"/>
    </font>
    <font>
      <sz val="16"/>
      <color indexed="60"/>
      <name val="Arial Cyr"/>
      <family val="0"/>
    </font>
    <font>
      <sz val="14"/>
      <color indexed="10"/>
      <name val="Arial Cyr"/>
      <family val="0"/>
    </font>
    <font>
      <sz val="12"/>
      <color indexed="9"/>
      <name val="Times New Roman"/>
      <family val="1"/>
    </font>
    <font>
      <sz val="12"/>
      <color indexed="53"/>
      <name val="Times New Roman"/>
      <family val="1"/>
    </font>
    <font>
      <b/>
      <sz val="12"/>
      <color indexed="9"/>
      <name val="Times New Roman"/>
      <family val="1"/>
    </font>
    <font>
      <sz val="12"/>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color indexed="63"/>
      </left>
      <right style="thin"/>
      <top style="thin"/>
      <bottom style="thin"/>
    </border>
    <border>
      <left>
        <color indexed="63"/>
      </left>
      <right>
        <color indexed="63"/>
      </right>
      <top>
        <color indexed="63"/>
      </top>
      <bottom style="thin"/>
    </border>
    <border>
      <left style="thin"/>
      <right style="thin"/>
      <top style="thin"/>
      <bottom>
        <color indexed="63"/>
      </bottom>
    </border>
    <border>
      <left>
        <color indexed="63"/>
      </left>
      <right>
        <color indexed="63"/>
      </right>
      <top style="thin"/>
      <bottom style="thin"/>
    </border>
    <border>
      <left>
        <color indexed="63"/>
      </left>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5" borderId="0" applyNumberFormat="0" applyBorder="0" applyAlignment="0" applyProtection="0"/>
    <xf numFmtId="0" fontId="30" fillId="8" borderId="0" applyNumberFormat="0" applyBorder="0" applyAlignment="0" applyProtection="0"/>
    <xf numFmtId="0" fontId="30" fillId="11" borderId="0" applyNumberFormat="0" applyBorder="0" applyAlignment="0" applyProtection="0"/>
    <xf numFmtId="0" fontId="31" fillId="12"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9" borderId="0" applyNumberFormat="0" applyBorder="0" applyAlignment="0" applyProtection="0"/>
    <xf numFmtId="0" fontId="32" fillId="7" borderId="1" applyNumberFormat="0" applyAlignment="0" applyProtection="0"/>
    <xf numFmtId="0" fontId="33" fillId="20" borderId="2" applyNumberFormat="0" applyAlignment="0" applyProtection="0"/>
    <xf numFmtId="0" fontId="34" fillId="20" borderId="1" applyNumberFormat="0" applyAlignment="0" applyProtection="0"/>
    <xf numFmtId="0" fontId="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1" borderId="7" applyNumberFormat="0" applyAlignment="0" applyProtection="0"/>
    <xf numFmtId="0" fontId="40" fillId="0" borderId="0" applyNumberFormat="0" applyFill="0" applyBorder="0" applyAlignment="0" applyProtection="0"/>
    <xf numFmtId="0" fontId="41" fillId="22" borderId="0" applyNumberFormat="0" applyBorder="0" applyAlignment="0" applyProtection="0"/>
    <xf numFmtId="0" fontId="7" fillId="0" borderId="0" applyNumberFormat="0" applyFill="0" applyBorder="0" applyAlignment="0" applyProtection="0"/>
    <xf numFmtId="0" fontId="42" fillId="3" borderId="0" applyNumberFormat="0" applyBorder="0" applyAlignment="0" applyProtection="0"/>
    <xf numFmtId="0" fontId="43"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6" fillId="4" borderId="0" applyNumberFormat="0" applyBorder="0" applyAlignment="0" applyProtection="0"/>
  </cellStyleXfs>
  <cellXfs count="170">
    <xf numFmtId="0" fontId="0" fillId="0" borderId="0" xfId="0" applyAlignment="1">
      <alignment/>
    </xf>
    <xf numFmtId="0" fontId="0" fillId="0" borderId="0" xfId="0" applyFill="1" applyAlignment="1">
      <alignment/>
    </xf>
    <xf numFmtId="0" fontId="4" fillId="0" borderId="0" xfId="0" applyFont="1" applyFill="1" applyAlignment="1">
      <alignment/>
    </xf>
    <xf numFmtId="0" fontId="1" fillId="0" borderId="0" xfId="0" applyFont="1" applyFill="1" applyAlignment="1">
      <alignment/>
    </xf>
    <xf numFmtId="0" fontId="9" fillId="0" borderId="0" xfId="0" applyFont="1" applyFill="1" applyAlignment="1">
      <alignment/>
    </xf>
    <xf numFmtId="0" fontId="4" fillId="0" borderId="0" xfId="0" applyFont="1" applyFill="1" applyAlignment="1">
      <alignment horizontal="left"/>
    </xf>
    <xf numFmtId="0" fontId="2" fillId="0" borderId="10" xfId="0" applyFont="1" applyFill="1" applyBorder="1" applyAlignment="1">
      <alignment horizontal="center" vertical="center" wrapText="1"/>
    </xf>
    <xf numFmtId="0" fontId="0" fillId="0" borderId="0" xfId="0" applyFont="1" applyFill="1" applyAlignment="1">
      <alignment/>
    </xf>
    <xf numFmtId="0" fontId="2" fillId="0" borderId="11" xfId="0" applyFont="1" applyFill="1" applyBorder="1" applyAlignment="1">
      <alignment horizontal="center" vertical="center" wrapText="1"/>
    </xf>
    <xf numFmtId="0" fontId="0" fillId="24" borderId="0" xfId="0" applyFill="1" applyAlignment="1">
      <alignment/>
    </xf>
    <xf numFmtId="200" fontId="10" fillId="0" borderId="0" xfId="0" applyNumberFormat="1" applyFont="1" applyFill="1" applyAlignment="1">
      <alignment/>
    </xf>
    <xf numFmtId="0" fontId="11" fillId="0" borderId="0" xfId="0" applyFont="1" applyFill="1" applyAlignment="1">
      <alignment/>
    </xf>
    <xf numFmtId="0" fontId="15" fillId="0" borderId="0" xfId="0" applyFont="1" applyFill="1" applyAlignment="1">
      <alignment/>
    </xf>
    <xf numFmtId="200" fontId="16" fillId="0" borderId="0" xfId="0" applyNumberFormat="1" applyFont="1" applyFill="1" applyAlignment="1">
      <alignment/>
    </xf>
    <xf numFmtId="200" fontId="17" fillId="0" borderId="0" xfId="0" applyNumberFormat="1" applyFont="1" applyFill="1" applyAlignment="1">
      <alignment/>
    </xf>
    <xf numFmtId="0" fontId="18" fillId="0" borderId="0" xfId="0" applyFont="1" applyFill="1" applyAlignment="1">
      <alignment/>
    </xf>
    <xf numFmtId="212" fontId="9" fillId="0" borderId="0" xfId="0" applyNumberFormat="1" applyFont="1" applyFill="1" applyAlignment="1">
      <alignment/>
    </xf>
    <xf numFmtId="200" fontId="0" fillId="0" borderId="0" xfId="0" applyNumberFormat="1" applyFill="1" applyAlignment="1">
      <alignment/>
    </xf>
    <xf numFmtId="212" fontId="12" fillId="0" borderId="0" xfId="0" applyNumberFormat="1" applyFont="1" applyFill="1" applyAlignment="1">
      <alignment/>
    </xf>
    <xf numFmtId="0" fontId="19" fillId="0" borderId="0" xfId="0" applyFont="1" applyFill="1" applyAlignment="1">
      <alignment/>
    </xf>
    <xf numFmtId="0" fontId="20" fillId="0" borderId="0" xfId="0" applyFont="1" applyFill="1" applyAlignment="1">
      <alignment vertical="top"/>
    </xf>
    <xf numFmtId="214" fontId="20" fillId="0" borderId="0" xfId="0" applyNumberFormat="1" applyFont="1" applyFill="1" applyAlignment="1">
      <alignment vertical="top"/>
    </xf>
    <xf numFmtId="0" fontId="20" fillId="0" borderId="0" xfId="0" applyFont="1" applyAlignment="1">
      <alignment vertical="top"/>
    </xf>
    <xf numFmtId="0" fontId="1" fillId="24" borderId="0" xfId="0" applyFont="1" applyFill="1" applyAlignment="1">
      <alignment/>
    </xf>
    <xf numFmtId="0" fontId="0" fillId="24" borderId="0" xfId="0" applyFont="1" applyFill="1" applyAlignment="1">
      <alignment/>
    </xf>
    <xf numFmtId="200" fontId="16" fillId="24" borderId="0" xfId="0" applyNumberFormat="1" applyFont="1" applyFill="1" applyAlignment="1">
      <alignment/>
    </xf>
    <xf numFmtId="200" fontId="17" fillId="24" borderId="0" xfId="0" applyNumberFormat="1" applyFont="1" applyFill="1" applyAlignment="1">
      <alignment/>
    </xf>
    <xf numFmtId="0" fontId="18" fillId="24" borderId="0" xfId="0" applyFont="1" applyFill="1" applyAlignment="1">
      <alignment/>
    </xf>
    <xf numFmtId="212" fontId="18" fillId="24" borderId="0" xfId="0" applyNumberFormat="1" applyFont="1" applyFill="1" applyAlignment="1">
      <alignment/>
    </xf>
    <xf numFmtId="0" fontId="21" fillId="0" borderId="0" xfId="0" applyFont="1" applyFill="1" applyAlignment="1">
      <alignment/>
    </xf>
    <xf numFmtId="0" fontId="23" fillId="0" borderId="0" xfId="0" applyFont="1" applyFill="1" applyAlignment="1">
      <alignment/>
    </xf>
    <xf numFmtId="212" fontId="24" fillId="0" borderId="0" xfId="0" applyNumberFormat="1" applyFont="1" applyFill="1" applyAlignment="1">
      <alignment vertical="top"/>
    </xf>
    <xf numFmtId="0" fontId="4" fillId="0" borderId="12" xfId="0" applyFont="1" applyFill="1" applyBorder="1" applyAlignment="1">
      <alignment horizontal="right"/>
    </xf>
    <xf numFmtId="212" fontId="0" fillId="24" borderId="0" xfId="0" applyNumberFormat="1" applyFont="1" applyFill="1" applyAlignment="1">
      <alignment/>
    </xf>
    <xf numFmtId="0" fontId="5" fillId="24" borderId="13" xfId="0" applyFont="1" applyFill="1" applyBorder="1" applyAlignment="1">
      <alignment horizontal="center" vertical="center" wrapText="1"/>
    </xf>
    <xf numFmtId="0" fontId="2" fillId="24" borderId="14" xfId="0" applyFont="1" applyFill="1" applyBorder="1" applyAlignment="1">
      <alignment horizontal="center" vertical="center" wrapText="1"/>
    </xf>
    <xf numFmtId="0" fontId="5" fillId="0" borderId="15" xfId="0" applyFont="1" applyFill="1" applyBorder="1" applyAlignment="1">
      <alignment horizontal="center" vertical="top" wrapText="1"/>
    </xf>
    <xf numFmtId="0" fontId="14" fillId="0" borderId="0" xfId="0" applyFont="1" applyFill="1" applyAlignment="1">
      <alignment/>
    </xf>
    <xf numFmtId="200" fontId="14" fillId="0" borderId="0" xfId="0" applyNumberFormat="1" applyFont="1" applyFill="1" applyAlignment="1">
      <alignment/>
    </xf>
    <xf numFmtId="212" fontId="25" fillId="0" borderId="0" xfId="0" applyNumberFormat="1" applyFont="1" applyFill="1" applyAlignment="1">
      <alignment/>
    </xf>
    <xf numFmtId="200" fontId="25" fillId="0" borderId="0" xfId="0" applyNumberFormat="1" applyFont="1" applyFill="1" applyAlignment="1">
      <alignment/>
    </xf>
    <xf numFmtId="0" fontId="1" fillId="24" borderId="0" xfId="0" applyFont="1" applyFill="1" applyAlignment="1">
      <alignment horizontal="left"/>
    </xf>
    <xf numFmtId="0" fontId="1" fillId="0" borderId="0" xfId="0" applyFont="1" applyFill="1" applyAlignment="1">
      <alignment horizontal="left"/>
    </xf>
    <xf numFmtId="212" fontId="0" fillId="0" borderId="0" xfId="0" applyNumberFormat="1" applyFont="1" applyFill="1" applyAlignment="1">
      <alignment/>
    </xf>
    <xf numFmtId="0" fontId="3" fillId="0" borderId="13" xfId="0" applyFont="1" applyFill="1" applyBorder="1" applyAlignment="1">
      <alignment horizontal="center" vertical="top" wrapText="1"/>
    </xf>
    <xf numFmtId="0" fontId="2" fillId="0" borderId="16" xfId="0" applyFont="1" applyFill="1" applyBorder="1" applyAlignment="1">
      <alignment horizontal="center" vertical="top" wrapText="1"/>
    </xf>
    <xf numFmtId="0" fontId="3" fillId="0" borderId="16" xfId="0" applyFont="1" applyFill="1" applyBorder="1" applyAlignment="1">
      <alignment horizontal="center" vertical="top" wrapText="1"/>
    </xf>
    <xf numFmtId="0" fontId="22" fillId="24" borderId="16" xfId="0" applyFont="1" applyFill="1" applyBorder="1" applyAlignment="1">
      <alignment horizontal="center" vertical="top"/>
    </xf>
    <xf numFmtId="0" fontId="22" fillId="0" borderId="16" xfId="0" applyFont="1" applyFill="1" applyBorder="1" applyAlignment="1">
      <alignment horizontal="center" vertical="top" wrapText="1"/>
    </xf>
    <xf numFmtId="0" fontId="22" fillId="0" borderId="16" xfId="0" applyFont="1" applyFill="1" applyBorder="1" applyAlignment="1">
      <alignment horizontal="justify" vertical="top" wrapText="1"/>
    </xf>
    <xf numFmtId="0" fontId="2" fillId="0" borderId="10" xfId="0" applyFont="1" applyFill="1" applyBorder="1" applyAlignment="1">
      <alignment horizontal="center" vertical="top" wrapText="1"/>
    </xf>
    <xf numFmtId="0" fontId="3" fillId="0" borderId="10" xfId="0" applyFont="1" applyFill="1" applyBorder="1" applyAlignment="1">
      <alignment horizontal="center" vertical="top" wrapText="1"/>
    </xf>
    <xf numFmtId="0" fontId="2" fillId="24" borderId="10" xfId="0" applyFont="1" applyFill="1" applyBorder="1" applyAlignment="1">
      <alignment horizontal="center" vertical="top" wrapText="1"/>
    </xf>
    <xf numFmtId="0" fontId="13" fillId="0" borderId="0" xfId="0" applyFont="1" applyFill="1" applyBorder="1" applyAlignment="1">
      <alignment/>
    </xf>
    <xf numFmtId="200" fontId="13" fillId="0" borderId="0" xfId="0" applyNumberFormat="1" applyFont="1" applyFill="1" applyBorder="1" applyAlignment="1">
      <alignment/>
    </xf>
    <xf numFmtId="2" fontId="13" fillId="0" borderId="0" xfId="0" applyNumberFormat="1" applyFont="1" applyAlignment="1">
      <alignment/>
    </xf>
    <xf numFmtId="212" fontId="0" fillId="0" borderId="0" xfId="0" applyNumberFormat="1" applyFill="1" applyAlignment="1">
      <alignment/>
    </xf>
    <xf numFmtId="0" fontId="3" fillId="0" borderId="13" xfId="0" applyFont="1" applyFill="1" applyBorder="1" applyAlignment="1">
      <alignment horizontal="left" vertical="top" wrapText="1"/>
    </xf>
    <xf numFmtId="212" fontId="3" fillId="0" borderId="13" xfId="0" applyNumberFormat="1" applyFont="1" applyFill="1" applyBorder="1" applyAlignment="1">
      <alignment vertical="top" wrapText="1"/>
    </xf>
    <xf numFmtId="212" fontId="3" fillId="24" borderId="13" xfId="0" applyNumberFormat="1" applyFont="1" applyFill="1" applyBorder="1" applyAlignment="1">
      <alignment horizontal="right" vertical="top" wrapText="1"/>
    </xf>
    <xf numFmtId="212" fontId="3" fillId="24" borderId="0" xfId="0" applyNumberFormat="1" applyFont="1" applyFill="1" applyBorder="1" applyAlignment="1">
      <alignment horizontal="right" vertical="top" wrapText="1"/>
    </xf>
    <xf numFmtId="212" fontId="3" fillId="0" borderId="13" xfId="0" applyNumberFormat="1" applyFont="1" applyFill="1" applyBorder="1" applyAlignment="1">
      <alignment horizontal="right" vertical="top" wrapText="1"/>
    </xf>
    <xf numFmtId="0" fontId="2" fillId="0" borderId="10" xfId="0" applyFont="1" applyFill="1" applyBorder="1" applyAlignment="1">
      <alignment horizontal="justify" vertical="top" wrapText="1"/>
    </xf>
    <xf numFmtId="212" fontId="2" fillId="0" borderId="10" xfId="0" applyNumberFormat="1" applyFont="1" applyFill="1" applyBorder="1" applyAlignment="1">
      <alignment vertical="top" wrapText="1"/>
    </xf>
    <xf numFmtId="212" fontId="2" fillId="24" borderId="10" xfId="0" applyNumberFormat="1" applyFont="1" applyFill="1" applyBorder="1" applyAlignment="1">
      <alignment horizontal="right" vertical="top" wrapText="1"/>
    </xf>
    <xf numFmtId="212" fontId="2" fillId="0" borderId="14" xfId="0" applyNumberFormat="1" applyFont="1" applyFill="1" applyBorder="1" applyAlignment="1">
      <alignment horizontal="right" vertical="top" wrapText="1"/>
    </xf>
    <xf numFmtId="212" fontId="2" fillId="0" borderId="10" xfId="0" applyNumberFormat="1" applyFont="1" applyFill="1" applyBorder="1" applyAlignment="1">
      <alignment horizontal="right" vertical="top" wrapText="1"/>
    </xf>
    <xf numFmtId="0" fontId="2" fillId="0" borderId="16" xfId="0" applyFont="1" applyFill="1" applyBorder="1" applyAlignment="1">
      <alignment horizontal="justify" vertical="top" wrapText="1"/>
    </xf>
    <xf numFmtId="212" fontId="2" fillId="0" borderId="16" xfId="0" applyNumberFormat="1" applyFont="1" applyFill="1" applyBorder="1" applyAlignment="1">
      <alignment vertical="top" wrapText="1"/>
    </xf>
    <xf numFmtId="212" fontId="2" fillId="24" borderId="16" xfId="0" applyNumberFormat="1" applyFont="1" applyFill="1" applyBorder="1" applyAlignment="1">
      <alignment horizontal="right" vertical="top" wrapText="1"/>
    </xf>
    <xf numFmtId="212" fontId="2" fillId="0" borderId="0" xfId="0" applyNumberFormat="1" applyFont="1" applyFill="1" applyBorder="1" applyAlignment="1">
      <alignment horizontal="right" vertical="top" wrapText="1"/>
    </xf>
    <xf numFmtId="212" fontId="2" fillId="0" borderId="16" xfId="0" applyNumberFormat="1" applyFont="1" applyFill="1" applyBorder="1" applyAlignment="1">
      <alignment horizontal="right" vertical="top" wrapText="1"/>
    </xf>
    <xf numFmtId="0" fontId="3" fillId="0" borderId="10" xfId="0" applyFont="1" applyFill="1" applyBorder="1" applyAlignment="1">
      <alignment horizontal="justify" vertical="top" wrapText="1"/>
    </xf>
    <xf numFmtId="212" fontId="3" fillId="0" borderId="10" xfId="0" applyNumberFormat="1" applyFont="1" applyFill="1" applyBorder="1" applyAlignment="1">
      <alignment vertical="top" wrapText="1"/>
    </xf>
    <xf numFmtId="212" fontId="3" fillId="24" borderId="10" xfId="0" applyNumberFormat="1" applyFont="1" applyFill="1" applyBorder="1" applyAlignment="1">
      <alignment horizontal="right" vertical="top" wrapText="1"/>
    </xf>
    <xf numFmtId="212" fontId="3" fillId="0" borderId="14" xfId="0" applyNumberFormat="1" applyFont="1" applyFill="1" applyBorder="1" applyAlignment="1">
      <alignment horizontal="right" vertical="top" wrapText="1"/>
    </xf>
    <xf numFmtId="212" fontId="3" fillId="0" borderId="10" xfId="0" applyNumberFormat="1" applyFont="1" applyFill="1" applyBorder="1" applyAlignment="1">
      <alignment horizontal="right" vertical="top" wrapText="1"/>
    </xf>
    <xf numFmtId="0" fontId="2" fillId="24" borderId="16" xfId="0" applyFont="1" applyFill="1" applyBorder="1" applyAlignment="1">
      <alignment horizontal="justify" vertical="top" wrapText="1"/>
    </xf>
    <xf numFmtId="212" fontId="3" fillId="0" borderId="16" xfId="0" applyNumberFormat="1" applyFont="1" applyFill="1" applyBorder="1" applyAlignment="1">
      <alignment vertical="top" wrapText="1"/>
    </xf>
    <xf numFmtId="212" fontId="3" fillId="24" borderId="16" xfId="0" applyNumberFormat="1" applyFont="1" applyFill="1" applyBorder="1" applyAlignment="1">
      <alignment horizontal="right" vertical="top" wrapText="1"/>
    </xf>
    <xf numFmtId="212" fontId="26" fillId="24" borderId="0" xfId="0" applyNumberFormat="1" applyFont="1" applyFill="1" applyBorder="1" applyAlignment="1">
      <alignment horizontal="right" vertical="top" wrapText="1"/>
    </xf>
    <xf numFmtId="0" fontId="27" fillId="0" borderId="16" xfId="0" applyFont="1" applyFill="1" applyBorder="1" applyAlignment="1">
      <alignment horizontal="justify" vertical="top" wrapText="1"/>
    </xf>
    <xf numFmtId="212" fontId="2" fillId="24" borderId="0" xfId="0" applyNumberFormat="1" applyFont="1" applyFill="1" applyBorder="1" applyAlignment="1">
      <alignment horizontal="right" vertical="top" wrapText="1"/>
    </xf>
    <xf numFmtId="212" fontId="2" fillId="0" borderId="17" xfId="0" applyNumberFormat="1" applyFont="1" applyFill="1" applyBorder="1" applyAlignment="1">
      <alignment vertical="top" wrapText="1"/>
    </xf>
    <xf numFmtId="212" fontId="2" fillId="24" borderId="17" xfId="0" applyNumberFormat="1" applyFont="1" applyFill="1" applyBorder="1" applyAlignment="1">
      <alignment horizontal="right" vertical="top" wrapText="1"/>
    </xf>
    <xf numFmtId="212" fontId="2" fillId="24" borderId="12" xfId="0" applyNumberFormat="1" applyFont="1" applyFill="1" applyBorder="1" applyAlignment="1">
      <alignment horizontal="right" vertical="top" wrapText="1"/>
    </xf>
    <xf numFmtId="212" fontId="3" fillId="24" borderId="17" xfId="0" applyNumberFormat="1" applyFont="1" applyFill="1" applyBorder="1" applyAlignment="1">
      <alignment horizontal="right" vertical="top" wrapText="1"/>
    </xf>
    <xf numFmtId="212" fontId="2" fillId="24" borderId="14" xfId="0" applyNumberFormat="1" applyFont="1" applyFill="1" applyBorder="1" applyAlignment="1">
      <alignment horizontal="right" vertical="top" wrapText="1"/>
    </xf>
    <xf numFmtId="212" fontId="2" fillId="0" borderId="12" xfId="0" applyNumberFormat="1" applyFont="1" applyFill="1" applyBorder="1" applyAlignment="1">
      <alignment horizontal="right" vertical="top" wrapText="1"/>
    </xf>
    <xf numFmtId="212" fontId="2" fillId="0" borderId="17" xfId="0" applyNumberFormat="1" applyFont="1" applyFill="1" applyBorder="1" applyAlignment="1">
      <alignment horizontal="right" vertical="top" wrapText="1"/>
    </xf>
    <xf numFmtId="200" fontId="2" fillId="0" borderId="10" xfId="0" applyNumberFormat="1" applyFont="1" applyBorder="1" applyAlignment="1">
      <alignment/>
    </xf>
    <xf numFmtId="0" fontId="3" fillId="0" borderId="16" xfId="0" applyFont="1" applyFill="1" applyBorder="1" applyAlignment="1">
      <alignment horizontal="justify" vertical="top" wrapText="1"/>
    </xf>
    <xf numFmtId="214" fontId="3" fillId="0" borderId="16" xfId="0" applyNumberFormat="1" applyFont="1" applyFill="1" applyBorder="1" applyAlignment="1">
      <alignment vertical="top" wrapText="1"/>
    </xf>
    <xf numFmtId="214" fontId="3" fillId="24" borderId="16" xfId="0" applyNumberFormat="1" applyFont="1" applyFill="1" applyBorder="1" applyAlignment="1">
      <alignment horizontal="right" vertical="top" wrapText="1"/>
    </xf>
    <xf numFmtId="212" fontId="3" fillId="0" borderId="0" xfId="0" applyNumberFormat="1" applyFont="1" applyFill="1" applyBorder="1" applyAlignment="1">
      <alignment horizontal="right" vertical="top" wrapText="1"/>
    </xf>
    <xf numFmtId="214" fontId="3" fillId="0" borderId="10" xfId="0" applyNumberFormat="1" applyFont="1" applyFill="1" applyBorder="1" applyAlignment="1">
      <alignment vertical="top" wrapText="1"/>
    </xf>
    <xf numFmtId="214" fontId="3" fillId="24" borderId="10" xfId="0" applyNumberFormat="1" applyFont="1" applyFill="1" applyBorder="1" applyAlignment="1">
      <alignment horizontal="right" vertical="top" wrapText="1"/>
    </xf>
    <xf numFmtId="0" fontId="3" fillId="0" borderId="16" xfId="0" applyFont="1" applyFill="1" applyBorder="1" applyAlignment="1">
      <alignment horizontal="left" vertical="top" wrapText="1"/>
    </xf>
    <xf numFmtId="212" fontId="28" fillId="0" borderId="0" xfId="0" applyNumberFormat="1" applyFont="1" applyFill="1" applyBorder="1" applyAlignment="1">
      <alignment horizontal="right" vertical="top" wrapText="1"/>
    </xf>
    <xf numFmtId="212" fontId="28" fillId="0" borderId="16" xfId="0" applyNumberFormat="1" applyFont="1" applyFill="1" applyBorder="1" applyAlignment="1">
      <alignment horizontal="right" vertical="top" wrapText="1"/>
    </xf>
    <xf numFmtId="0" fontId="2" fillId="0" borderId="0" xfId="0" applyFont="1" applyAlignment="1">
      <alignment horizontal="justify" vertical="top" wrapText="1"/>
    </xf>
    <xf numFmtId="0" fontId="3" fillId="0" borderId="10" xfId="0" applyFont="1" applyFill="1" applyBorder="1" applyAlignment="1">
      <alignment horizontal="left" vertical="top" wrapText="1"/>
    </xf>
    <xf numFmtId="212" fontId="3" fillId="0" borderId="16" xfId="0" applyNumberFormat="1" applyFont="1" applyFill="1" applyBorder="1" applyAlignment="1">
      <alignment horizontal="right" vertical="top" wrapText="1"/>
    </xf>
    <xf numFmtId="212" fontId="26" fillId="0" borderId="0" xfId="0" applyNumberFormat="1" applyFont="1" applyFill="1" applyBorder="1" applyAlignment="1">
      <alignment horizontal="right" vertical="top" wrapText="1"/>
    </xf>
    <xf numFmtId="212" fontId="3" fillId="0" borderId="16" xfId="0" applyNumberFormat="1" applyFont="1" applyFill="1" applyBorder="1" applyAlignment="1">
      <alignment horizontal="center" vertical="top" wrapText="1"/>
    </xf>
    <xf numFmtId="212" fontId="26" fillId="0" borderId="16" xfId="0" applyNumberFormat="1" applyFont="1" applyFill="1" applyBorder="1" applyAlignment="1">
      <alignment horizontal="right" vertical="top" wrapText="1"/>
    </xf>
    <xf numFmtId="212" fontId="26" fillId="24" borderId="16" xfId="0" applyNumberFormat="1" applyFont="1" applyFill="1" applyBorder="1" applyAlignment="1">
      <alignment horizontal="right" vertical="top" wrapText="1"/>
    </xf>
    <xf numFmtId="0" fontId="2" fillId="24" borderId="13" xfId="0" applyFont="1" applyFill="1" applyBorder="1" applyAlignment="1">
      <alignment horizontal="justify" vertical="top" wrapText="1"/>
    </xf>
    <xf numFmtId="214" fontId="2" fillId="0" borderId="10" xfId="0" applyNumberFormat="1" applyFont="1" applyFill="1" applyBorder="1" applyAlignment="1">
      <alignment vertical="top" wrapText="1"/>
    </xf>
    <xf numFmtId="0" fontId="2" fillId="24" borderId="10" xfId="0" applyFont="1" applyFill="1" applyBorder="1" applyAlignment="1">
      <alignment vertical="top" wrapText="1"/>
    </xf>
    <xf numFmtId="0" fontId="2" fillId="0" borderId="18" xfId="0" applyFont="1" applyBorder="1" applyAlignment="1">
      <alignment horizontal="left" vertical="top" wrapText="1"/>
    </xf>
    <xf numFmtId="0" fontId="2" fillId="0" borderId="10" xfId="0" applyFont="1" applyBorder="1" applyAlignment="1">
      <alignment horizontal="left" vertical="top" wrapText="1"/>
    </xf>
    <xf numFmtId="0" fontId="2" fillId="0" borderId="10" xfId="0" applyFont="1" applyBorder="1" applyAlignment="1">
      <alignment horizontal="justify" vertical="top" wrapText="1"/>
    </xf>
    <xf numFmtId="0" fontId="2" fillId="0" borderId="0" xfId="0" applyFont="1" applyAlignment="1">
      <alignment vertical="top" wrapText="1"/>
    </xf>
    <xf numFmtId="200" fontId="3" fillId="24" borderId="16" xfId="0" applyNumberFormat="1" applyFont="1" applyFill="1" applyBorder="1" applyAlignment="1">
      <alignment horizontal="right" vertical="top" wrapText="1"/>
    </xf>
    <xf numFmtId="200" fontId="3" fillId="0" borderId="0" xfId="0" applyNumberFormat="1" applyFont="1" applyFill="1" applyBorder="1" applyAlignment="1">
      <alignment horizontal="right" vertical="top" wrapText="1"/>
    </xf>
    <xf numFmtId="200" fontId="3" fillId="0" borderId="16" xfId="0" applyNumberFormat="1" applyFont="1" applyFill="1" applyBorder="1" applyAlignment="1">
      <alignment horizontal="right" vertical="top" wrapText="1"/>
    </xf>
    <xf numFmtId="0" fontId="22" fillId="0" borderId="0" xfId="0" applyFont="1" applyFill="1" applyBorder="1" applyAlignment="1">
      <alignment horizontal="left" vertical="top"/>
    </xf>
    <xf numFmtId="0" fontId="2" fillId="0" borderId="0" xfId="0" applyFont="1" applyFill="1" applyBorder="1" applyAlignment="1">
      <alignment/>
    </xf>
    <xf numFmtId="0" fontId="2" fillId="24" borderId="0" xfId="0" applyFont="1" applyFill="1" applyBorder="1" applyAlignment="1">
      <alignment/>
    </xf>
    <xf numFmtId="0" fontId="22" fillId="0" borderId="0" xfId="0" applyFont="1" applyFill="1" applyAlignment="1">
      <alignment vertical="top"/>
    </xf>
    <xf numFmtId="0" fontId="3" fillId="0" borderId="0" xfId="0" applyFont="1" applyFill="1" applyAlignment="1">
      <alignment horizontal="justify" vertical="top" wrapText="1"/>
    </xf>
    <xf numFmtId="0" fontId="3" fillId="24" borderId="0" xfId="0" applyFont="1" applyFill="1" applyAlignment="1">
      <alignment/>
    </xf>
    <xf numFmtId="0" fontId="22" fillId="0" borderId="0" xfId="0" applyFont="1" applyFill="1" applyAlignment="1">
      <alignment/>
    </xf>
    <xf numFmtId="0" fontId="3" fillId="0" borderId="0" xfId="0" applyFont="1" applyAlignment="1">
      <alignment horizontal="left" wrapText="1"/>
    </xf>
    <xf numFmtId="0" fontId="3" fillId="0" borderId="0" xfId="0" applyFont="1" applyFill="1" applyBorder="1" applyAlignment="1">
      <alignment/>
    </xf>
    <xf numFmtId="0" fontId="3" fillId="0" borderId="0" xfId="0" applyFont="1" applyFill="1" applyAlignment="1">
      <alignment/>
    </xf>
    <xf numFmtId="0" fontId="2" fillId="0" borderId="10" xfId="0" applyFont="1" applyBorder="1" applyAlignment="1">
      <alignment/>
    </xf>
    <xf numFmtId="0" fontId="2" fillId="0" borderId="10" xfId="0" applyFont="1" applyBorder="1" applyAlignment="1">
      <alignment wrapText="1"/>
    </xf>
    <xf numFmtId="0" fontId="29" fillId="0" borderId="10" xfId="0" applyFont="1" applyFill="1" applyBorder="1" applyAlignment="1">
      <alignment horizontal="left" vertical="top" wrapText="1"/>
    </xf>
    <xf numFmtId="0" fontId="2" fillId="0" borderId="0" xfId="0" applyFont="1" applyFill="1" applyAlignment="1">
      <alignment/>
    </xf>
    <xf numFmtId="0" fontId="2" fillId="24" borderId="0" xfId="0" applyFont="1" applyFill="1" applyAlignment="1">
      <alignment/>
    </xf>
    <xf numFmtId="0" fontId="2" fillId="0" borderId="10" xfId="0" applyFont="1" applyBorder="1" applyAlignment="1">
      <alignment vertical="top" wrapText="1"/>
    </xf>
    <xf numFmtId="0" fontId="27" fillId="0" borderId="16" xfId="0" applyFont="1" applyFill="1" applyBorder="1" applyAlignment="1">
      <alignment horizontal="center" vertical="top" wrapText="1"/>
    </xf>
    <xf numFmtId="0" fontId="2" fillId="0" borderId="10" xfId="0" applyFont="1" applyBorder="1" applyAlignment="1">
      <alignment horizontal="center"/>
    </xf>
    <xf numFmtId="0" fontId="2" fillId="0" borderId="10" xfId="0" applyFont="1" applyBorder="1" applyAlignment="1">
      <alignment horizontal="center" vertical="top"/>
    </xf>
    <xf numFmtId="0" fontId="22" fillId="0" borderId="16" xfId="0" applyFont="1" applyFill="1" applyBorder="1" applyAlignment="1">
      <alignment horizontal="center" vertical="top"/>
    </xf>
    <xf numFmtId="0" fontId="22" fillId="24" borderId="16" xfId="0" applyFont="1" applyFill="1" applyBorder="1" applyAlignment="1">
      <alignment horizontal="center" vertical="top" wrapText="1"/>
    </xf>
    <xf numFmtId="0" fontId="22" fillId="0" borderId="10" xfId="0" applyFont="1" applyFill="1" applyBorder="1" applyAlignment="1">
      <alignment horizontal="center" vertical="top" wrapText="1"/>
    </xf>
    <xf numFmtId="200" fontId="2" fillId="0" borderId="10" xfId="0" applyNumberFormat="1" applyFont="1" applyBorder="1" applyAlignment="1">
      <alignment vertical="center" wrapText="1"/>
    </xf>
    <xf numFmtId="200" fontId="2" fillId="0" borderId="10" xfId="0" applyNumberFormat="1" applyFont="1" applyBorder="1" applyAlignment="1">
      <alignment vertical="top" wrapText="1"/>
    </xf>
    <xf numFmtId="0" fontId="4" fillId="0" borderId="0" xfId="0" applyFont="1" applyAlignment="1">
      <alignment/>
    </xf>
    <xf numFmtId="212" fontId="2" fillId="0" borderId="13" xfId="0" applyNumberFormat="1" applyFont="1" applyFill="1" applyBorder="1" applyAlignment="1">
      <alignment vertical="top" wrapText="1"/>
    </xf>
    <xf numFmtId="0" fontId="2" fillId="0" borderId="14" xfId="0" applyFont="1" applyBorder="1" applyAlignment="1">
      <alignment horizontal="justify" vertical="top" wrapText="1"/>
    </xf>
    <xf numFmtId="14" fontId="4" fillId="0" borderId="0" xfId="0" applyNumberFormat="1" applyFont="1" applyFill="1" applyAlignment="1">
      <alignment horizontal="left"/>
    </xf>
    <xf numFmtId="0" fontId="3" fillId="0" borderId="0" xfId="0" applyFont="1" applyFill="1" applyBorder="1" applyAlignment="1">
      <alignment vertical="top"/>
    </xf>
    <xf numFmtId="200" fontId="2" fillId="0" borderId="10" xfId="0" applyNumberFormat="1" applyFont="1" applyBorder="1" applyAlignment="1" quotePrefix="1">
      <alignment vertical="center" wrapText="1"/>
    </xf>
    <xf numFmtId="0" fontId="4" fillId="0" borderId="0" xfId="0" applyFont="1" applyAlignment="1">
      <alignment vertical="top" wrapText="1"/>
    </xf>
    <xf numFmtId="0" fontId="2" fillId="0" borderId="13" xfId="0" applyFont="1" applyFill="1" applyBorder="1" applyAlignment="1">
      <alignment horizontal="justify" vertical="top" wrapText="1"/>
    </xf>
    <xf numFmtId="0" fontId="2" fillId="0" borderId="13" xfId="0" applyNumberFormat="1" applyFont="1" applyFill="1" applyBorder="1" applyAlignment="1">
      <alignment horizontal="justify" vertical="top" wrapText="1"/>
    </xf>
    <xf numFmtId="0" fontId="2" fillId="24" borderId="16" xfId="0" applyFont="1" applyFill="1" applyBorder="1" applyAlignment="1">
      <alignment horizontal="center" vertical="top" wrapText="1"/>
    </xf>
    <xf numFmtId="0" fontId="2" fillId="0" borderId="10" xfId="0" applyNumberFormat="1" applyFont="1" applyBorder="1" applyAlignment="1">
      <alignment vertical="top" wrapText="1"/>
    </xf>
    <xf numFmtId="214" fontId="2" fillId="24" borderId="10" xfId="0" applyNumberFormat="1" applyFont="1" applyFill="1" applyBorder="1" applyAlignment="1">
      <alignment horizontal="right" vertical="top" wrapText="1"/>
    </xf>
    <xf numFmtId="0" fontId="5" fillId="0" borderId="13"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4" fillId="0" borderId="0" xfId="0" applyFont="1" applyFill="1" applyAlignment="1">
      <alignment horizontal="left"/>
    </xf>
    <xf numFmtId="0" fontId="5" fillId="0" borderId="18" xfId="0" applyFont="1" applyFill="1" applyBorder="1" applyAlignment="1">
      <alignment horizontal="center" vertical="top" wrapText="1"/>
    </xf>
    <xf numFmtId="0" fontId="5" fillId="0" borderId="11" xfId="0" applyFont="1" applyFill="1" applyBorder="1" applyAlignment="1">
      <alignment horizontal="center" vertical="top" wrapText="1"/>
    </xf>
    <xf numFmtId="0" fontId="13" fillId="24" borderId="0" xfId="0" applyFont="1" applyFill="1" applyAlignment="1">
      <alignment horizontal="center" vertical="center"/>
    </xf>
    <xf numFmtId="0" fontId="5" fillId="24" borderId="19" xfId="0" applyFont="1" applyFill="1" applyBorder="1" applyAlignment="1">
      <alignment horizontal="center" vertical="center" wrapText="1"/>
    </xf>
    <xf numFmtId="0" fontId="5" fillId="24" borderId="20" xfId="0" applyFont="1" applyFill="1" applyBorder="1" applyAlignment="1">
      <alignment horizontal="center" vertical="center" wrapText="1"/>
    </xf>
    <xf numFmtId="214" fontId="2" fillId="24" borderId="13" xfId="0" applyNumberFormat="1" applyFont="1" applyFill="1" applyBorder="1" applyAlignment="1">
      <alignment horizontal="right" vertical="top" wrapText="1"/>
    </xf>
    <xf numFmtId="214" fontId="3" fillId="0" borderId="13" xfId="0" applyNumberFormat="1" applyFont="1" applyFill="1" applyBorder="1" applyAlignment="1">
      <alignment vertical="top" wrapText="1"/>
    </xf>
    <xf numFmtId="214" fontId="2" fillId="0" borderId="21" xfId="0" applyNumberFormat="1" applyFont="1" applyFill="1" applyBorder="1" applyAlignment="1">
      <alignment horizontal="right" vertical="top" wrapText="1"/>
    </xf>
    <xf numFmtId="214" fontId="2" fillId="0" borderId="13" xfId="0" applyNumberFormat="1" applyFont="1" applyFill="1" applyBorder="1" applyAlignment="1">
      <alignment horizontal="right" vertical="top" wrapText="1"/>
    </xf>
    <xf numFmtId="214" fontId="2" fillId="24" borderId="17" xfId="0" applyNumberFormat="1" applyFont="1" applyFill="1" applyBorder="1" applyAlignment="1">
      <alignment horizontal="right" vertical="top" wrapText="1"/>
    </xf>
    <xf numFmtId="214" fontId="2" fillId="0" borderId="17" xfId="0" applyNumberFormat="1" applyFont="1" applyFill="1" applyBorder="1" applyAlignment="1">
      <alignment vertical="top" wrapText="1"/>
    </xf>
    <xf numFmtId="214" fontId="2" fillId="0" borderId="14" xfId="0" applyNumberFormat="1" applyFont="1" applyFill="1" applyBorder="1" applyAlignment="1">
      <alignment horizontal="right" vertical="top" wrapText="1"/>
    </xf>
    <xf numFmtId="214" fontId="2" fillId="0" borderId="10" xfId="0" applyNumberFormat="1" applyFont="1" applyFill="1" applyBorder="1" applyAlignment="1">
      <alignment horizontal="right" vertical="top" wrapText="1"/>
    </xf>
    <xf numFmtId="214" fontId="3" fillId="0" borderId="10" xfId="0" applyNumberFormat="1" applyFont="1" applyFill="1" applyBorder="1" applyAlignment="1">
      <alignment horizontal="right"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C1:Y127"/>
  <sheetViews>
    <sheetView tabSelected="1" view="pageBreakPreview" zoomScale="75" zoomScaleNormal="75" zoomScaleSheetLayoutView="75" zoomScalePageLayoutView="0" workbookViewId="0" topLeftCell="A92">
      <selection activeCell="F96" sqref="F96"/>
    </sheetView>
  </sheetViews>
  <sheetFormatPr defaultColWidth="9.00390625" defaultRowHeight="12.75"/>
  <cols>
    <col min="3" max="3" width="13.75390625" style="30" customWidth="1"/>
    <col min="4" max="4" width="69.625" style="4" customWidth="1"/>
    <col min="5" max="5" width="18.125" style="4" customWidth="1"/>
    <col min="6" max="6" width="17.00390625" style="24" customWidth="1"/>
    <col min="7" max="7" width="13.75390625" style="7" customWidth="1"/>
    <col min="8" max="8" width="12.25390625" style="7" customWidth="1"/>
    <col min="10" max="10" width="11.375" style="22" hidden="1" customWidth="1"/>
    <col min="11" max="11" width="25.875" style="0" customWidth="1"/>
    <col min="12" max="12" width="62.375" style="0" customWidth="1"/>
    <col min="13" max="13" width="19.375" style="0" bestFit="1" customWidth="1"/>
    <col min="14" max="14" width="16.875" style="0" customWidth="1"/>
    <col min="15" max="15" width="24.25390625" style="0" customWidth="1"/>
  </cols>
  <sheetData>
    <row r="1" spans="3:10" s="1" customFormat="1" ht="18.75">
      <c r="C1" s="29"/>
      <c r="D1" s="2"/>
      <c r="E1" s="2"/>
      <c r="F1" s="155" t="s">
        <v>42</v>
      </c>
      <c r="G1" s="155"/>
      <c r="H1" s="155"/>
      <c r="J1" s="20"/>
    </row>
    <row r="2" spans="3:10" s="1" customFormat="1" ht="18.75">
      <c r="C2" s="29"/>
      <c r="D2" s="2"/>
      <c r="E2" s="2"/>
      <c r="F2" s="141" t="s">
        <v>75</v>
      </c>
      <c r="G2" s="141"/>
      <c r="H2" s="141"/>
      <c r="J2" s="20"/>
    </row>
    <row r="3" spans="3:10" s="1" customFormat="1" ht="18.75">
      <c r="C3" s="29"/>
      <c r="D3" s="2"/>
      <c r="E3" s="2"/>
      <c r="F3" s="144" t="s">
        <v>92</v>
      </c>
      <c r="G3" s="155" t="s">
        <v>93</v>
      </c>
      <c r="H3" s="155"/>
      <c r="I3" s="155"/>
      <c r="J3" s="20"/>
    </row>
    <row r="4" spans="3:10" s="1" customFormat="1" ht="18.75">
      <c r="C4" s="29"/>
      <c r="D4" s="2"/>
      <c r="E4" s="2"/>
      <c r="F4" s="5"/>
      <c r="G4" s="5"/>
      <c r="H4" s="5"/>
      <c r="J4" s="20"/>
    </row>
    <row r="5" spans="3:10" s="1" customFormat="1" ht="9" customHeight="1" hidden="1">
      <c r="C5" s="29"/>
      <c r="D5" s="2"/>
      <c r="E5" s="2"/>
      <c r="F5" s="41"/>
      <c r="G5" s="42"/>
      <c r="H5" s="42"/>
      <c r="J5" s="20"/>
    </row>
    <row r="6" spans="3:10" s="1" customFormat="1" ht="9" customHeight="1" hidden="1">
      <c r="C6" s="29"/>
      <c r="D6" s="2"/>
      <c r="E6" s="2"/>
      <c r="F6" s="41"/>
      <c r="G6" s="42"/>
      <c r="H6" s="42"/>
      <c r="J6" s="20"/>
    </row>
    <row r="7" spans="3:10" s="1" customFormat="1" ht="18.75" customHeight="1">
      <c r="C7" s="29"/>
      <c r="D7" s="2"/>
      <c r="E7" s="2"/>
      <c r="F7" s="155"/>
      <c r="G7" s="155"/>
      <c r="H7" s="155"/>
      <c r="J7" s="20"/>
    </row>
    <row r="8" spans="3:10" s="1" customFormat="1" ht="16.5" customHeight="1">
      <c r="C8" s="29"/>
      <c r="D8" s="2"/>
      <c r="E8" s="2"/>
      <c r="F8" s="5"/>
      <c r="G8" s="5"/>
      <c r="H8" s="5"/>
      <c r="J8" s="20"/>
    </row>
    <row r="9" spans="3:10" s="1" customFormat="1" ht="19.5" customHeight="1">
      <c r="C9" s="158" t="s">
        <v>47</v>
      </c>
      <c r="D9" s="158"/>
      <c r="E9" s="158"/>
      <c r="F9" s="158"/>
      <c r="G9" s="158"/>
      <c r="H9" s="158"/>
      <c r="J9" s="20"/>
    </row>
    <row r="10" spans="3:10" s="1" customFormat="1" ht="21" customHeight="1">
      <c r="C10" s="29"/>
      <c r="D10" s="2" t="s">
        <v>11</v>
      </c>
      <c r="E10" s="2"/>
      <c r="F10" s="23"/>
      <c r="G10" s="3"/>
      <c r="H10" s="32" t="s">
        <v>10</v>
      </c>
      <c r="J10" s="20"/>
    </row>
    <row r="11" spans="3:10" s="1" customFormat="1" ht="18.75" customHeight="1">
      <c r="C11" s="153" t="s">
        <v>13</v>
      </c>
      <c r="D11" s="153" t="s">
        <v>27</v>
      </c>
      <c r="E11" s="153" t="s">
        <v>2</v>
      </c>
      <c r="F11" s="159" t="s">
        <v>0</v>
      </c>
      <c r="G11" s="156" t="s">
        <v>1</v>
      </c>
      <c r="H11" s="157"/>
      <c r="J11" s="20"/>
    </row>
    <row r="12" spans="3:10" s="1" customFormat="1" ht="60" customHeight="1">
      <c r="C12" s="154"/>
      <c r="D12" s="154"/>
      <c r="E12" s="154"/>
      <c r="F12" s="160"/>
      <c r="G12" s="34" t="s">
        <v>25</v>
      </c>
      <c r="H12" s="36" t="s">
        <v>17</v>
      </c>
      <c r="J12" s="20"/>
    </row>
    <row r="13" spans="3:10" s="1" customFormat="1" ht="13.5" customHeight="1">
      <c r="C13" s="6">
        <v>1</v>
      </c>
      <c r="D13" s="8">
        <v>2</v>
      </c>
      <c r="E13" s="8">
        <v>3</v>
      </c>
      <c r="F13" s="35">
        <v>4</v>
      </c>
      <c r="G13" s="6">
        <v>5</v>
      </c>
      <c r="H13" s="6">
        <v>6</v>
      </c>
      <c r="J13" s="20"/>
    </row>
    <row r="14" spans="3:10" s="1" customFormat="1" ht="32.25" customHeight="1">
      <c r="C14" s="44">
        <v>10000000</v>
      </c>
      <c r="D14" s="57" t="s">
        <v>3</v>
      </c>
      <c r="E14" s="58">
        <f>F14+G14</f>
        <v>13698.899999999998</v>
      </c>
      <c r="F14" s="59">
        <f>F15</f>
        <v>13698.899999999998</v>
      </c>
      <c r="G14" s="60">
        <v>0</v>
      </c>
      <c r="H14" s="61"/>
      <c r="J14" s="21" t="e">
        <f>SUM(F14+G14-#REF!)</f>
        <v>#REF!</v>
      </c>
    </row>
    <row r="15" spans="3:10" s="1" customFormat="1" ht="44.25" customHeight="1">
      <c r="C15" s="50">
        <v>11000000</v>
      </c>
      <c r="D15" s="62" t="s">
        <v>4</v>
      </c>
      <c r="E15" s="63">
        <f>E16</f>
        <v>13698.899999999998</v>
      </c>
      <c r="F15" s="64">
        <f>F16</f>
        <v>13698.899999999998</v>
      </c>
      <c r="G15" s="65"/>
      <c r="H15" s="66"/>
      <c r="J15" s="21" t="e">
        <f>SUM(F15+G15-#REF!)</f>
        <v>#REF!</v>
      </c>
    </row>
    <row r="16" spans="3:11" s="1" customFormat="1" ht="18.75" customHeight="1">
      <c r="C16" s="45">
        <v>11010000</v>
      </c>
      <c r="D16" s="67" t="s">
        <v>44</v>
      </c>
      <c r="E16" s="68">
        <f>F16+G16</f>
        <v>13698.899999999998</v>
      </c>
      <c r="F16" s="69">
        <f>SUM(F17:F20)</f>
        <v>13698.899999999998</v>
      </c>
      <c r="G16" s="70"/>
      <c r="H16" s="71"/>
      <c r="J16" s="21" t="e">
        <f>SUM(F16+G16-#REF!)</f>
        <v>#REF!</v>
      </c>
      <c r="K16" s="31"/>
    </row>
    <row r="17" spans="3:10" s="1" customFormat="1" ht="36" customHeight="1">
      <c r="C17" s="50">
        <v>11010100</v>
      </c>
      <c r="D17" s="62" t="s">
        <v>19</v>
      </c>
      <c r="E17" s="63">
        <f>F17</f>
        <v>9515.9</v>
      </c>
      <c r="F17" s="64">
        <f>9515.88+0.02</f>
        <v>9515.9</v>
      </c>
      <c r="G17" s="65"/>
      <c r="H17" s="66"/>
      <c r="J17" s="21" t="e">
        <f>SUM(F17+G17-#REF!)</f>
        <v>#REF!</v>
      </c>
    </row>
    <row r="18" spans="3:10" s="1" customFormat="1" ht="66.75" customHeight="1">
      <c r="C18" s="45">
        <v>11010200</v>
      </c>
      <c r="D18" s="67" t="s">
        <v>20</v>
      </c>
      <c r="E18" s="63">
        <f>F18</f>
        <v>97.72</v>
      </c>
      <c r="F18" s="69">
        <f>97.71+0.01</f>
        <v>97.72</v>
      </c>
      <c r="G18" s="70"/>
      <c r="H18" s="71"/>
      <c r="J18" s="21" t="e">
        <f>SUM(F18+G18-#REF!)</f>
        <v>#REF!</v>
      </c>
    </row>
    <row r="19" spans="3:10" s="1" customFormat="1" ht="39" customHeight="1">
      <c r="C19" s="50" t="s">
        <v>21</v>
      </c>
      <c r="D19" s="62" t="s">
        <v>22</v>
      </c>
      <c r="E19" s="63">
        <f>F19</f>
        <v>3152.73</v>
      </c>
      <c r="F19" s="64">
        <v>3152.73</v>
      </c>
      <c r="G19" s="65"/>
      <c r="H19" s="66"/>
      <c r="J19" s="21" t="e">
        <f>SUM(F19+G19-#REF!)</f>
        <v>#REF!</v>
      </c>
    </row>
    <row r="20" spans="3:10" s="1" customFormat="1" ht="43.5" customHeight="1">
      <c r="C20" s="45" t="s">
        <v>23</v>
      </c>
      <c r="D20" s="67" t="s">
        <v>24</v>
      </c>
      <c r="E20" s="63">
        <f>F20</f>
        <v>932.55</v>
      </c>
      <c r="F20" s="69">
        <v>932.55</v>
      </c>
      <c r="G20" s="70"/>
      <c r="H20" s="71"/>
      <c r="J20" s="21" t="e">
        <f>SUM(F20+G20-#REF!)</f>
        <v>#REF!</v>
      </c>
    </row>
    <row r="21" spans="3:10" s="1" customFormat="1" ht="21" customHeight="1">
      <c r="C21" s="51">
        <v>20000000</v>
      </c>
      <c r="D21" s="72" t="s">
        <v>5</v>
      </c>
      <c r="E21" s="73">
        <f>F21+G21</f>
        <v>852.305</v>
      </c>
      <c r="F21" s="74">
        <f>F24+F27</f>
        <v>131.9</v>
      </c>
      <c r="G21" s="75">
        <f>G32</f>
        <v>720.405</v>
      </c>
      <c r="H21" s="76"/>
      <c r="J21" s="21" t="e">
        <f>SUM(F21+G21-#REF!)</f>
        <v>#REF!</v>
      </c>
    </row>
    <row r="22" spans="3:10" s="9" customFormat="1" ht="40.5" customHeight="1" hidden="1">
      <c r="C22" s="47">
        <v>21110000</v>
      </c>
      <c r="D22" s="77" t="s">
        <v>18</v>
      </c>
      <c r="E22" s="78">
        <f>F22+G22</f>
        <v>0</v>
      </c>
      <c r="F22" s="79"/>
      <c r="G22" s="80">
        <v>0</v>
      </c>
      <c r="H22" s="79"/>
      <c r="J22" s="21" t="e">
        <f>SUM(F22+G22-#REF!)</f>
        <v>#REF!</v>
      </c>
    </row>
    <row r="23" spans="3:10" s="9" customFormat="1" ht="60" customHeight="1" hidden="1">
      <c r="C23" s="133" t="s">
        <v>53</v>
      </c>
      <c r="D23" s="81" t="s">
        <v>54</v>
      </c>
      <c r="E23" s="78">
        <f>F23+G23</f>
        <v>0</v>
      </c>
      <c r="F23" s="79"/>
      <c r="G23" s="82"/>
      <c r="H23" s="79"/>
      <c r="J23" s="21"/>
    </row>
    <row r="24" spans="3:10" s="9" customFormat="1" ht="21" customHeight="1">
      <c r="C24" s="134">
        <v>21000000</v>
      </c>
      <c r="D24" s="127" t="s">
        <v>48</v>
      </c>
      <c r="E24" s="83">
        <f>F24</f>
        <v>0.6</v>
      </c>
      <c r="F24" s="84">
        <f>F25</f>
        <v>0.6</v>
      </c>
      <c r="G24" s="85"/>
      <c r="H24" s="86"/>
      <c r="J24" s="21"/>
    </row>
    <row r="25" spans="3:10" s="9" customFormat="1" ht="83.25" customHeight="1">
      <c r="C25" s="135">
        <v>21010000</v>
      </c>
      <c r="D25" s="132" t="s">
        <v>49</v>
      </c>
      <c r="E25" s="63">
        <f>F25</f>
        <v>0.6</v>
      </c>
      <c r="F25" s="64">
        <f>F26</f>
        <v>0.6</v>
      </c>
      <c r="G25" s="87"/>
      <c r="H25" s="74"/>
      <c r="J25" s="21"/>
    </row>
    <row r="26" spans="3:10" s="9" customFormat="1" ht="50.25" customHeight="1">
      <c r="C26" s="135">
        <v>21010300</v>
      </c>
      <c r="D26" s="128" t="s">
        <v>50</v>
      </c>
      <c r="E26" s="83">
        <f>F26</f>
        <v>0.6</v>
      </c>
      <c r="F26" s="84">
        <v>0.6</v>
      </c>
      <c r="G26" s="85"/>
      <c r="H26" s="86"/>
      <c r="J26" s="21"/>
    </row>
    <row r="27" spans="3:10" s="1" customFormat="1" ht="41.25" customHeight="1">
      <c r="C27" s="50">
        <v>22000000</v>
      </c>
      <c r="D27" s="62" t="s">
        <v>14</v>
      </c>
      <c r="E27" s="63">
        <f>E30+E28</f>
        <v>131.3</v>
      </c>
      <c r="F27" s="64">
        <f>F29+F30</f>
        <v>131.3</v>
      </c>
      <c r="G27" s="65"/>
      <c r="H27" s="66"/>
      <c r="J27" s="21" t="e">
        <f>SUM(F27+G27-#REF!)</f>
        <v>#REF!</v>
      </c>
    </row>
    <row r="28" spans="3:10" s="1" customFormat="1" ht="20.25" customHeight="1">
      <c r="C28" s="134">
        <v>22010000</v>
      </c>
      <c r="D28" s="127" t="s">
        <v>51</v>
      </c>
      <c r="E28" s="83">
        <f>F28</f>
        <v>60</v>
      </c>
      <c r="F28" s="84">
        <f>F29</f>
        <v>60</v>
      </c>
      <c r="G28" s="88"/>
      <c r="H28" s="89"/>
      <c r="J28" s="21"/>
    </row>
    <row r="29" spans="3:10" s="1" customFormat="1" ht="36" customHeight="1">
      <c r="C29" s="135">
        <v>22010300</v>
      </c>
      <c r="D29" s="132" t="s">
        <v>52</v>
      </c>
      <c r="E29" s="68">
        <f>F29</f>
        <v>60</v>
      </c>
      <c r="F29" s="69">
        <v>60</v>
      </c>
      <c r="G29" s="70"/>
      <c r="H29" s="71"/>
      <c r="J29" s="21"/>
    </row>
    <row r="30" spans="3:10" s="1" customFormat="1" ht="42" customHeight="1">
      <c r="C30" s="50">
        <v>22080000</v>
      </c>
      <c r="D30" s="62" t="s">
        <v>15</v>
      </c>
      <c r="E30" s="63">
        <f>F30+G30</f>
        <v>71.3</v>
      </c>
      <c r="F30" s="64">
        <f>F31</f>
        <v>71.3</v>
      </c>
      <c r="G30" s="65"/>
      <c r="H30" s="66"/>
      <c r="J30" s="21" t="e">
        <f>SUM(F30+G30-#REF!)</f>
        <v>#REF!</v>
      </c>
    </row>
    <row r="31" spans="3:10" s="1" customFormat="1" ht="41.25" customHeight="1">
      <c r="C31" s="45">
        <v>22080400</v>
      </c>
      <c r="D31" s="67" t="s">
        <v>16</v>
      </c>
      <c r="E31" s="63">
        <f>F31+G31</f>
        <v>71.3</v>
      </c>
      <c r="F31" s="69">
        <v>71.3</v>
      </c>
      <c r="G31" s="70"/>
      <c r="H31" s="71"/>
      <c r="J31" s="21" t="e">
        <f>SUM(F31+G31-#REF!)</f>
        <v>#REF!</v>
      </c>
    </row>
    <row r="32" spans="3:10" s="1" customFormat="1" ht="18" customHeight="1">
      <c r="C32" s="50">
        <v>25000000</v>
      </c>
      <c r="D32" s="62" t="s">
        <v>6</v>
      </c>
      <c r="E32" s="63">
        <f>F32+G32</f>
        <v>720.405</v>
      </c>
      <c r="F32" s="64"/>
      <c r="G32" s="90">
        <v>720.405</v>
      </c>
      <c r="H32" s="66"/>
      <c r="J32" s="21" t="e">
        <f>SUM(F32+G32-#REF!)</f>
        <v>#REF!</v>
      </c>
    </row>
    <row r="33" spans="3:11" s="1" customFormat="1" ht="24" customHeight="1">
      <c r="C33" s="46">
        <v>40000000</v>
      </c>
      <c r="D33" s="91" t="s">
        <v>7</v>
      </c>
      <c r="E33" s="92">
        <f>F33+G33</f>
        <v>231674.28264</v>
      </c>
      <c r="F33" s="93">
        <f>SUM(F34)</f>
        <v>231674.28264</v>
      </c>
      <c r="G33" s="94">
        <f>G62</f>
        <v>0</v>
      </c>
      <c r="H33" s="61">
        <f>H62</f>
        <v>0</v>
      </c>
      <c r="J33" s="21" t="e">
        <f>SUM(F33+G33-#REF!)</f>
        <v>#REF!</v>
      </c>
      <c r="K33" s="4"/>
    </row>
    <row r="34" spans="3:10" s="1" customFormat="1" ht="21" customHeight="1">
      <c r="C34" s="50">
        <v>41000000</v>
      </c>
      <c r="D34" s="62" t="s">
        <v>8</v>
      </c>
      <c r="E34" s="95">
        <f>F34+G34</f>
        <v>231674.28264</v>
      </c>
      <c r="F34" s="96">
        <f>F35+F41</f>
        <v>231674.28264</v>
      </c>
      <c r="G34" s="65">
        <f>G41</f>
        <v>0</v>
      </c>
      <c r="H34" s="66">
        <f>H41</f>
        <v>0</v>
      </c>
      <c r="J34" s="21" t="e">
        <f>SUM(F34+G34-#REF!)</f>
        <v>#REF!</v>
      </c>
    </row>
    <row r="35" spans="3:10" s="1" customFormat="1" ht="19.5" customHeight="1">
      <c r="C35" s="46">
        <v>41020000</v>
      </c>
      <c r="D35" s="97" t="s">
        <v>12</v>
      </c>
      <c r="E35" s="78">
        <f aca="true" t="shared" si="0" ref="E35:E41">F35+G35</f>
        <v>17717.84168</v>
      </c>
      <c r="F35" s="79">
        <f>F36+F39</f>
        <v>17717.84168</v>
      </c>
      <c r="G35" s="98">
        <f>G36+G37</f>
        <v>0</v>
      </c>
      <c r="H35" s="99">
        <f>H36+H37</f>
        <v>0</v>
      </c>
      <c r="J35" s="21" t="e">
        <f>SUM(F35+G35-#REF!)</f>
        <v>#REF!</v>
      </c>
    </row>
    <row r="36" spans="3:10" s="1" customFormat="1" ht="22.5" customHeight="1">
      <c r="C36" s="50">
        <v>41020100</v>
      </c>
      <c r="D36" s="62" t="s">
        <v>26</v>
      </c>
      <c r="E36" s="63">
        <f t="shared" si="0"/>
        <v>5048.8</v>
      </c>
      <c r="F36" s="64">
        <v>5048.8</v>
      </c>
      <c r="G36" s="65"/>
      <c r="H36" s="66"/>
      <c r="J36" s="21" t="e">
        <f>SUM(F36+G36-#REF!)</f>
        <v>#REF!</v>
      </c>
    </row>
    <row r="37" spans="3:10" s="1" customFormat="1" ht="54" customHeight="1" hidden="1">
      <c r="C37" s="45"/>
      <c r="D37" s="67"/>
      <c r="E37" s="63">
        <f t="shared" si="0"/>
        <v>0</v>
      </c>
      <c r="F37" s="69"/>
      <c r="G37" s="70"/>
      <c r="H37" s="71"/>
      <c r="J37" s="21" t="e">
        <f>SUM(F37+G37-#REF!)</f>
        <v>#REF!</v>
      </c>
    </row>
    <row r="38" spans="3:10" s="1" customFormat="1" ht="92.25" customHeight="1" hidden="1">
      <c r="C38" s="45"/>
      <c r="D38" s="67"/>
      <c r="E38" s="63">
        <f t="shared" si="0"/>
        <v>0</v>
      </c>
      <c r="F38" s="69"/>
      <c r="G38" s="70"/>
      <c r="H38" s="71"/>
      <c r="J38" s="21" t="e">
        <f>SUM(F38+G38-#REF!)</f>
        <v>#REF!</v>
      </c>
    </row>
    <row r="39" spans="3:10" s="1" customFormat="1" ht="56.25" customHeight="1">
      <c r="C39" s="45">
        <v>41020200</v>
      </c>
      <c r="D39" s="100" t="s">
        <v>58</v>
      </c>
      <c r="E39" s="142">
        <f t="shared" si="0"/>
        <v>12669.04168</v>
      </c>
      <c r="F39" s="69">
        <f>7916.2+10059.8-5306.95832</f>
        <v>12669.04168</v>
      </c>
      <c r="G39" s="70"/>
      <c r="H39" s="71"/>
      <c r="J39" s="21"/>
    </row>
    <row r="40" spans="3:10" s="1" customFormat="1" ht="71.25" customHeight="1">
      <c r="C40" s="50"/>
      <c r="D40" s="143" t="s">
        <v>73</v>
      </c>
      <c r="E40" s="63">
        <f>F40</f>
        <v>4752.8416799999995</v>
      </c>
      <c r="F40" s="64">
        <f>10059.8-5306.95832</f>
        <v>4752.8416799999995</v>
      </c>
      <c r="G40" s="65"/>
      <c r="H40" s="66"/>
      <c r="J40" s="21"/>
    </row>
    <row r="41" spans="3:12" s="1" customFormat="1" ht="27" customHeight="1">
      <c r="C41" s="51">
        <v>41030000</v>
      </c>
      <c r="D41" s="101" t="s">
        <v>74</v>
      </c>
      <c r="E41" s="95">
        <f t="shared" si="0"/>
        <v>213956.44095999998</v>
      </c>
      <c r="F41" s="96">
        <f>F42+F43+F44+F45+F47+F49+F62+F46+F60+F61</f>
        <v>213956.44095999998</v>
      </c>
      <c r="G41" s="74">
        <f>G62</f>
        <v>0</v>
      </c>
      <c r="H41" s="74">
        <f>SUM(H42:H62)</f>
        <v>0</v>
      </c>
      <c r="J41" s="21" t="e">
        <f>SUM(F41+G41-#REF!)</f>
        <v>#REF!</v>
      </c>
      <c r="L41" s="10" t="s">
        <v>11</v>
      </c>
    </row>
    <row r="42" spans="3:12" s="1" customFormat="1" ht="81.75" customHeight="1">
      <c r="C42" s="50" t="s">
        <v>28</v>
      </c>
      <c r="D42" s="62" t="s">
        <v>69</v>
      </c>
      <c r="E42" s="63">
        <f>F42</f>
        <v>77128.3</v>
      </c>
      <c r="F42" s="64">
        <v>77128.3</v>
      </c>
      <c r="G42" s="75"/>
      <c r="H42" s="76"/>
      <c r="J42" s="21"/>
      <c r="K42" s="56"/>
      <c r="L42" s="10"/>
    </row>
    <row r="43" spans="3:12" s="1" customFormat="1" ht="84.75" customHeight="1">
      <c r="C43" s="50" t="s">
        <v>29</v>
      </c>
      <c r="D43" s="62" t="s">
        <v>38</v>
      </c>
      <c r="E43" s="63">
        <f aca="true" t="shared" si="1" ref="E43:E58">F43</f>
        <v>46981.3</v>
      </c>
      <c r="F43" s="64">
        <v>46981.3</v>
      </c>
      <c r="G43" s="75"/>
      <c r="H43" s="76"/>
      <c r="J43" s="21"/>
      <c r="L43" s="10"/>
    </row>
    <row r="44" spans="3:12" s="1" customFormat="1" ht="53.25" customHeight="1">
      <c r="C44" s="45" t="s">
        <v>30</v>
      </c>
      <c r="D44" s="67" t="s">
        <v>39</v>
      </c>
      <c r="E44" s="83">
        <f t="shared" si="1"/>
        <v>3297.4</v>
      </c>
      <c r="F44" s="69">
        <v>3297.4</v>
      </c>
      <c r="G44" s="94"/>
      <c r="H44" s="102"/>
      <c r="J44" s="21"/>
      <c r="L44" s="10"/>
    </row>
    <row r="45" spans="3:12" s="1" customFormat="1" ht="135" customHeight="1">
      <c r="C45" s="50" t="s">
        <v>31</v>
      </c>
      <c r="D45" s="62" t="s">
        <v>70</v>
      </c>
      <c r="E45" s="63">
        <f t="shared" si="1"/>
        <v>743.3</v>
      </c>
      <c r="F45" s="64">
        <v>743.3</v>
      </c>
      <c r="G45" s="75"/>
      <c r="H45" s="76"/>
      <c r="J45" s="21"/>
      <c r="L45" s="10"/>
    </row>
    <row r="46" spans="3:12" s="1" customFormat="1" ht="58.5" customHeight="1">
      <c r="C46" s="50">
        <v>41033600</v>
      </c>
      <c r="D46" s="113" t="s">
        <v>76</v>
      </c>
      <c r="E46" s="63">
        <f t="shared" si="1"/>
        <v>464.1</v>
      </c>
      <c r="F46" s="64">
        <v>464.1</v>
      </c>
      <c r="G46" s="75"/>
      <c r="H46" s="76"/>
      <c r="J46" s="21"/>
      <c r="L46" s="10"/>
    </row>
    <row r="47" spans="3:12" s="1" customFormat="1" ht="24" customHeight="1">
      <c r="C47" s="50">
        <v>41033900</v>
      </c>
      <c r="D47" s="62" t="s">
        <v>32</v>
      </c>
      <c r="E47" s="63">
        <f t="shared" si="1"/>
        <v>36984.656440000006</v>
      </c>
      <c r="F47" s="152">
        <f>20903.3+27918.5-11837.14356</f>
        <v>36984.656440000006</v>
      </c>
      <c r="G47" s="75"/>
      <c r="H47" s="76"/>
      <c r="J47" s="21" t="e">
        <f>SUM(F47+G47-#REF!)</f>
        <v>#REF!</v>
      </c>
      <c r="L47" s="10"/>
    </row>
    <row r="48" spans="3:12" s="1" customFormat="1" ht="47.25" customHeight="1">
      <c r="C48" s="50"/>
      <c r="D48" s="62" t="s">
        <v>71</v>
      </c>
      <c r="E48" s="63">
        <f>F48</f>
        <v>16081.35644</v>
      </c>
      <c r="F48" s="152">
        <f>27918.5-11837.14356</f>
        <v>16081.35644</v>
      </c>
      <c r="G48" s="75"/>
      <c r="H48" s="76"/>
      <c r="J48" s="21"/>
      <c r="L48" s="10"/>
    </row>
    <row r="49" spans="3:12" s="1" customFormat="1" ht="20.25" customHeight="1">
      <c r="C49" s="50">
        <v>41034200</v>
      </c>
      <c r="D49" s="62" t="s">
        <v>33</v>
      </c>
      <c r="E49" s="63">
        <f t="shared" si="1"/>
        <v>28202.199999999997</v>
      </c>
      <c r="F49" s="64">
        <f>11147.9+17054.3</f>
        <v>28202.199999999997</v>
      </c>
      <c r="G49" s="65"/>
      <c r="H49" s="66"/>
      <c r="J49" s="21" t="e">
        <f>SUM(F49+G49-#REF!)</f>
        <v>#REF!</v>
      </c>
      <c r="L49" s="17" t="s">
        <v>11</v>
      </c>
    </row>
    <row r="50" spans="3:10" s="1" customFormat="1" ht="129" customHeight="1" hidden="1">
      <c r="C50" s="48"/>
      <c r="D50" s="67"/>
      <c r="E50" s="63">
        <f t="shared" si="1"/>
        <v>0</v>
      </c>
      <c r="F50" s="69"/>
      <c r="G50" s="103">
        <v>0</v>
      </c>
      <c r="H50" s="104" t="s">
        <v>11</v>
      </c>
      <c r="J50" s="21" t="e">
        <f>SUM(F50+G50-#REF!)</f>
        <v>#REF!</v>
      </c>
    </row>
    <row r="51" spans="3:10" s="1" customFormat="1" ht="294.75" customHeight="1" hidden="1">
      <c r="C51" s="48"/>
      <c r="D51" s="67"/>
      <c r="E51" s="63">
        <f t="shared" si="1"/>
        <v>0</v>
      </c>
      <c r="F51" s="69"/>
      <c r="G51" s="70"/>
      <c r="H51" s="71"/>
      <c r="J51" s="21" t="e">
        <f>SUM(F51+G51-#REF!)</f>
        <v>#REF!</v>
      </c>
    </row>
    <row r="52" spans="3:10" s="1" customFormat="1" ht="71.25" customHeight="1" hidden="1">
      <c r="C52" s="48"/>
      <c r="D52" s="67"/>
      <c r="E52" s="63">
        <f t="shared" si="1"/>
        <v>0</v>
      </c>
      <c r="F52" s="69"/>
      <c r="G52" s="70"/>
      <c r="H52" s="71"/>
      <c r="J52" s="21" t="e">
        <f>SUM(F52+G52-#REF!)</f>
        <v>#REF!</v>
      </c>
    </row>
    <row r="53" spans="3:10" s="1" customFormat="1" ht="71.25" customHeight="1" hidden="1">
      <c r="C53" s="48"/>
      <c r="D53" s="67"/>
      <c r="E53" s="63">
        <f t="shared" si="1"/>
        <v>0</v>
      </c>
      <c r="F53" s="69"/>
      <c r="G53" s="70"/>
      <c r="H53" s="71"/>
      <c r="J53" s="21" t="e">
        <f>SUM(F53+G53-#REF!)</f>
        <v>#REF!</v>
      </c>
    </row>
    <row r="54" spans="3:10" s="1" customFormat="1" ht="73.5" customHeight="1" hidden="1">
      <c r="C54" s="48"/>
      <c r="D54" s="67"/>
      <c r="E54" s="63">
        <f t="shared" si="1"/>
        <v>0</v>
      </c>
      <c r="F54" s="69"/>
      <c r="G54" s="103">
        <v>0</v>
      </c>
      <c r="H54" s="105">
        <v>0</v>
      </c>
      <c r="J54" s="21" t="e">
        <f>SUM(F54+G54-#REF!)</f>
        <v>#REF!</v>
      </c>
    </row>
    <row r="55" spans="3:10" s="1" customFormat="1" ht="72" customHeight="1" hidden="1">
      <c r="C55" s="136"/>
      <c r="D55" s="67"/>
      <c r="E55" s="63">
        <f t="shared" si="1"/>
        <v>0</v>
      </c>
      <c r="F55" s="106">
        <v>0</v>
      </c>
      <c r="G55" s="70">
        <v>15724.9</v>
      </c>
      <c r="H55" s="71"/>
      <c r="J55" s="21" t="e">
        <f>SUM(F55+G55-#REF!)</f>
        <v>#REF!</v>
      </c>
    </row>
    <row r="56" spans="3:10" s="1" customFormat="1" ht="147" customHeight="1" hidden="1">
      <c r="C56" s="48"/>
      <c r="D56" s="67"/>
      <c r="E56" s="63">
        <f t="shared" si="1"/>
        <v>0</v>
      </c>
      <c r="F56" s="69"/>
      <c r="G56" s="70"/>
      <c r="H56" s="71"/>
      <c r="J56" s="21" t="e">
        <f>SUM(F56+G56-#REF!)</f>
        <v>#REF!</v>
      </c>
    </row>
    <row r="57" spans="3:10" s="1" customFormat="1" ht="75.75" customHeight="1" hidden="1">
      <c r="C57" s="136"/>
      <c r="D57" s="67"/>
      <c r="E57" s="63">
        <f t="shared" si="1"/>
        <v>0</v>
      </c>
      <c r="F57" s="69"/>
      <c r="G57" s="70"/>
      <c r="H57" s="71"/>
      <c r="J57" s="21" t="e">
        <f>SUM(F57+G57-#REF!)</f>
        <v>#REF!</v>
      </c>
    </row>
    <row r="58" spans="3:10" s="1" customFormat="1" ht="77.25" customHeight="1" hidden="1">
      <c r="C58" s="137"/>
      <c r="D58" s="77"/>
      <c r="E58" s="63">
        <f t="shared" si="1"/>
        <v>0</v>
      </c>
      <c r="F58" s="69"/>
      <c r="G58" s="70"/>
      <c r="H58" s="71"/>
      <c r="J58" s="21" t="e">
        <f>SUM(F58+G58-#REF!)</f>
        <v>#REF!</v>
      </c>
    </row>
    <row r="59" spans="3:10" s="1" customFormat="1" ht="54" customHeight="1">
      <c r="C59" s="137"/>
      <c r="D59" s="62" t="s">
        <v>72</v>
      </c>
      <c r="E59" s="63">
        <f>F59</f>
        <v>17054.3</v>
      </c>
      <c r="F59" s="69">
        <v>17054.3</v>
      </c>
      <c r="G59" s="70"/>
      <c r="H59" s="71"/>
      <c r="J59" s="21"/>
    </row>
    <row r="60" spans="3:10" s="1" customFormat="1" ht="89.25" customHeight="1">
      <c r="C60" s="52">
        <v>41035300</v>
      </c>
      <c r="D60" s="149" t="s">
        <v>89</v>
      </c>
      <c r="E60" s="63">
        <v>520</v>
      </c>
      <c r="F60" s="64">
        <v>520</v>
      </c>
      <c r="G60" s="70"/>
      <c r="H60" s="71"/>
      <c r="J60" s="21"/>
    </row>
    <row r="61" spans="3:10" s="1" customFormat="1" ht="54" customHeight="1">
      <c r="C61" s="150">
        <v>41035400</v>
      </c>
      <c r="D61" s="148" t="s">
        <v>90</v>
      </c>
      <c r="E61" s="63">
        <v>37.235</v>
      </c>
      <c r="F61" s="69">
        <v>37.235</v>
      </c>
      <c r="G61" s="70"/>
      <c r="H61" s="71"/>
      <c r="J61" s="21"/>
    </row>
    <row r="62" spans="3:10" s="1" customFormat="1" ht="22.5" customHeight="1">
      <c r="C62" s="52">
        <v>41035000</v>
      </c>
      <c r="D62" s="107" t="s">
        <v>37</v>
      </c>
      <c r="E62" s="108">
        <f>F62+G62</f>
        <v>19597.949520000002</v>
      </c>
      <c r="F62" s="161">
        <f>F64+F84+F65</f>
        <v>19597.949520000002</v>
      </c>
      <c r="G62" s="161"/>
      <c r="H62" s="161"/>
      <c r="J62" s="21"/>
    </row>
    <row r="63" spans="3:10" s="1" customFormat="1" ht="21" customHeight="1">
      <c r="C63" s="52"/>
      <c r="D63" s="109" t="s">
        <v>41</v>
      </c>
      <c r="E63" s="162"/>
      <c r="F63" s="161"/>
      <c r="G63" s="163"/>
      <c r="H63" s="164"/>
      <c r="J63" s="21"/>
    </row>
    <row r="64" spans="3:10" s="1" customFormat="1" ht="41.25" customHeight="1">
      <c r="C64" s="52"/>
      <c r="D64" s="110" t="s">
        <v>57</v>
      </c>
      <c r="E64" s="108">
        <f>F64</f>
        <v>1447.3890000000001</v>
      </c>
      <c r="F64" s="152">
        <f>234-139.46+340.3+617.62-8.6+49.8+153.666+200.063</f>
        <v>1447.3890000000001</v>
      </c>
      <c r="G64" s="163"/>
      <c r="H64" s="164"/>
      <c r="J64" s="21"/>
    </row>
    <row r="65" spans="3:10" s="1" customFormat="1" ht="26.25" customHeight="1">
      <c r="C65" s="52"/>
      <c r="D65" s="110" t="s">
        <v>59</v>
      </c>
      <c r="E65" s="108">
        <f>F65</f>
        <v>17792.98052</v>
      </c>
      <c r="F65" s="165">
        <f>F67+F68+F69+F70+F71+F72+F73+F74+F75+F76+F77+F78+F79+F80+F81+F82+F83</f>
        <v>17792.98052</v>
      </c>
      <c r="G65" s="163"/>
      <c r="H65" s="164"/>
      <c r="J65" s="21"/>
    </row>
    <row r="66" spans="3:10" s="1" customFormat="1" ht="26.25" customHeight="1">
      <c r="C66" s="52"/>
      <c r="D66" s="110" t="s">
        <v>41</v>
      </c>
      <c r="E66" s="108"/>
      <c r="F66" s="165"/>
      <c r="G66" s="163"/>
      <c r="H66" s="164"/>
      <c r="J66" s="21"/>
    </row>
    <row r="67" spans="3:10" s="1" customFormat="1" ht="45.75" customHeight="1">
      <c r="C67" s="52"/>
      <c r="D67" s="139" t="s">
        <v>60</v>
      </c>
      <c r="E67" s="108">
        <f>F67</f>
        <v>2638.18741</v>
      </c>
      <c r="F67" s="165">
        <f>3859.705-1221.51759</f>
        <v>2638.18741</v>
      </c>
      <c r="G67" s="163"/>
      <c r="H67" s="164"/>
      <c r="J67" s="21"/>
    </row>
    <row r="68" spans="3:10" s="1" customFormat="1" ht="48.75" customHeight="1">
      <c r="C68" s="52"/>
      <c r="D68" s="139" t="s">
        <v>61</v>
      </c>
      <c r="E68" s="108">
        <f aca="true" t="shared" si="2" ref="E68:E83">F68</f>
        <v>1000.4340500000001</v>
      </c>
      <c r="F68" s="165">
        <f>1995.5+37.2-1032.26595</f>
        <v>1000.4340500000001</v>
      </c>
      <c r="G68" s="163"/>
      <c r="H68" s="164"/>
      <c r="J68" s="21"/>
    </row>
    <row r="69" spans="3:10" s="1" customFormat="1" ht="70.5" customHeight="1">
      <c r="C69" s="52"/>
      <c r="D69" s="139" t="s">
        <v>62</v>
      </c>
      <c r="E69" s="108">
        <f t="shared" si="2"/>
        <v>734.0028799999999</v>
      </c>
      <c r="F69" s="165">
        <f>1481.6-747.59712</f>
        <v>734.0028799999999</v>
      </c>
      <c r="G69" s="163"/>
      <c r="H69" s="164"/>
      <c r="J69" s="21"/>
    </row>
    <row r="70" spans="3:10" s="1" customFormat="1" ht="51" customHeight="1">
      <c r="C70" s="52"/>
      <c r="D70" s="139" t="s">
        <v>63</v>
      </c>
      <c r="E70" s="108">
        <f t="shared" si="2"/>
        <v>730.5156900000001</v>
      </c>
      <c r="F70" s="165">
        <f>1451.2-720.68431</f>
        <v>730.5156900000001</v>
      </c>
      <c r="G70" s="163"/>
      <c r="H70" s="164"/>
      <c r="J70" s="21"/>
    </row>
    <row r="71" spans="3:10" s="1" customFormat="1" ht="90" customHeight="1">
      <c r="C71" s="52"/>
      <c r="D71" s="139" t="s">
        <v>68</v>
      </c>
      <c r="E71" s="108">
        <f t="shared" si="2"/>
        <v>3747.5</v>
      </c>
      <c r="F71" s="165">
        <v>3747.5</v>
      </c>
      <c r="G71" s="163"/>
      <c r="H71" s="164"/>
      <c r="J71" s="21"/>
    </row>
    <row r="72" spans="3:10" s="1" customFormat="1" ht="86.25" customHeight="1">
      <c r="C72" s="52"/>
      <c r="D72" s="139" t="s">
        <v>64</v>
      </c>
      <c r="E72" s="108">
        <f t="shared" si="2"/>
        <v>4801.1</v>
      </c>
      <c r="F72" s="165">
        <v>4801.1</v>
      </c>
      <c r="G72" s="163"/>
      <c r="H72" s="164"/>
      <c r="J72" s="21"/>
    </row>
    <row r="73" spans="3:10" s="1" customFormat="1" ht="54.75" customHeight="1">
      <c r="C73" s="52"/>
      <c r="D73" s="139" t="s">
        <v>65</v>
      </c>
      <c r="E73" s="108">
        <f t="shared" si="2"/>
        <v>358.23649</v>
      </c>
      <c r="F73" s="165">
        <f>356.6+33.548-31.91151</f>
        <v>358.23649</v>
      </c>
      <c r="G73" s="163"/>
      <c r="H73" s="164"/>
      <c r="J73" s="21"/>
    </row>
    <row r="74" spans="3:10" s="1" customFormat="1" ht="54" customHeight="1">
      <c r="C74" s="52"/>
      <c r="D74" s="139" t="s">
        <v>66</v>
      </c>
      <c r="E74" s="108">
        <f t="shared" si="2"/>
        <v>2540.1</v>
      </c>
      <c r="F74" s="165">
        <v>2540.1</v>
      </c>
      <c r="G74" s="163"/>
      <c r="H74" s="164"/>
      <c r="J74" s="21"/>
    </row>
    <row r="75" spans="3:10" s="1" customFormat="1" ht="70.5" customHeight="1">
      <c r="C75" s="52"/>
      <c r="D75" s="140" t="s">
        <v>67</v>
      </c>
      <c r="E75" s="108">
        <f t="shared" si="2"/>
        <v>139.46</v>
      </c>
      <c r="F75" s="165">
        <v>139.46</v>
      </c>
      <c r="G75" s="163"/>
      <c r="H75" s="164"/>
      <c r="J75" s="21"/>
    </row>
    <row r="76" spans="3:10" s="1" customFormat="1" ht="68.25" customHeight="1">
      <c r="C76" s="52"/>
      <c r="D76" s="139" t="s">
        <v>79</v>
      </c>
      <c r="E76" s="108">
        <f t="shared" si="2"/>
        <v>150</v>
      </c>
      <c r="F76" s="165">
        <v>150</v>
      </c>
      <c r="G76" s="163"/>
      <c r="H76" s="164"/>
      <c r="J76" s="21"/>
    </row>
    <row r="77" spans="3:10" s="1" customFormat="1" ht="60.75" customHeight="1">
      <c r="C77" s="52"/>
      <c r="D77" s="146" t="s">
        <v>80</v>
      </c>
      <c r="E77" s="108">
        <f t="shared" si="2"/>
        <v>215.5</v>
      </c>
      <c r="F77" s="165">
        <f>25+190.5</f>
        <v>215.5</v>
      </c>
      <c r="G77" s="163"/>
      <c r="H77" s="164"/>
      <c r="J77" s="21"/>
    </row>
    <row r="78" spans="3:10" s="1" customFormat="1" ht="57.75" customHeight="1">
      <c r="C78" s="52"/>
      <c r="D78" s="139" t="s">
        <v>81</v>
      </c>
      <c r="E78" s="108">
        <f t="shared" si="2"/>
        <v>129</v>
      </c>
      <c r="F78" s="165">
        <v>129</v>
      </c>
      <c r="G78" s="163"/>
      <c r="H78" s="164"/>
      <c r="J78" s="21"/>
    </row>
    <row r="79" spans="3:10" s="1" customFormat="1" ht="70.5" customHeight="1">
      <c r="C79" s="52"/>
      <c r="D79" s="139" t="s">
        <v>82</v>
      </c>
      <c r="E79" s="108">
        <f t="shared" si="2"/>
        <v>207.204</v>
      </c>
      <c r="F79" s="165">
        <v>207.204</v>
      </c>
      <c r="G79" s="163"/>
      <c r="H79" s="164"/>
      <c r="J79" s="21"/>
    </row>
    <row r="80" spans="3:10" s="1" customFormat="1" ht="64.5" customHeight="1">
      <c r="C80" s="52"/>
      <c r="D80" s="139" t="s">
        <v>83</v>
      </c>
      <c r="E80" s="108">
        <f t="shared" si="2"/>
        <v>200</v>
      </c>
      <c r="F80" s="165">
        <v>200</v>
      </c>
      <c r="G80" s="163"/>
      <c r="H80" s="164"/>
      <c r="J80" s="21"/>
    </row>
    <row r="81" spans="3:10" s="1" customFormat="1" ht="52.5" customHeight="1">
      <c r="C81" s="52"/>
      <c r="D81" s="139" t="s">
        <v>84</v>
      </c>
      <c r="E81" s="108">
        <f t="shared" si="2"/>
        <v>111.74</v>
      </c>
      <c r="F81" s="165">
        <v>111.74</v>
      </c>
      <c r="G81" s="163"/>
      <c r="H81" s="164"/>
      <c r="J81" s="21"/>
    </row>
    <row r="82" spans="3:10" s="1" customFormat="1" ht="87" customHeight="1">
      <c r="C82" s="52"/>
      <c r="D82" s="140" t="s">
        <v>85</v>
      </c>
      <c r="E82" s="108">
        <f t="shared" si="2"/>
        <v>70</v>
      </c>
      <c r="F82" s="165">
        <v>70</v>
      </c>
      <c r="G82" s="163"/>
      <c r="H82" s="164"/>
      <c r="J82" s="21"/>
    </row>
    <row r="83" spans="3:10" s="1" customFormat="1" ht="87" customHeight="1">
      <c r="C83" s="52"/>
      <c r="D83" s="147" t="s">
        <v>86</v>
      </c>
      <c r="E83" s="108">
        <f t="shared" si="2"/>
        <v>20</v>
      </c>
      <c r="F83" s="165">
        <v>20</v>
      </c>
      <c r="G83" s="163"/>
      <c r="H83" s="164"/>
      <c r="J83" s="21"/>
    </row>
    <row r="84" spans="3:10" s="1" customFormat="1" ht="24" customHeight="1">
      <c r="C84" s="52"/>
      <c r="D84" s="111" t="s">
        <v>40</v>
      </c>
      <c r="E84" s="108">
        <f>F84</f>
        <v>357.58000000000004</v>
      </c>
      <c r="F84" s="165">
        <f>F86+F87+F88+F89+F90+F91+F92+F93+F94+F95</f>
        <v>357.58000000000004</v>
      </c>
      <c r="G84" s="163"/>
      <c r="H84" s="164"/>
      <c r="J84" s="21"/>
    </row>
    <row r="85" spans="3:10" s="1" customFormat="1" ht="29.25" customHeight="1">
      <c r="C85" s="52"/>
      <c r="D85" s="111" t="s">
        <v>41</v>
      </c>
      <c r="E85" s="166"/>
      <c r="F85" s="165"/>
      <c r="G85" s="163"/>
      <c r="H85" s="164"/>
      <c r="J85" s="21"/>
    </row>
    <row r="86" spans="3:10" s="1" customFormat="1" ht="44.25" customHeight="1">
      <c r="C86" s="52"/>
      <c r="D86" s="129" t="s">
        <v>36</v>
      </c>
      <c r="E86" s="166">
        <f aca="true" t="shared" si="3" ref="E86:E93">F86</f>
        <v>78</v>
      </c>
      <c r="F86" s="165">
        <v>78</v>
      </c>
      <c r="G86" s="167"/>
      <c r="H86" s="168"/>
      <c r="J86" s="21"/>
    </row>
    <row r="87" spans="3:10" s="1" customFormat="1" ht="36.75" customHeight="1">
      <c r="C87" s="52"/>
      <c r="D87" s="112" t="s">
        <v>34</v>
      </c>
      <c r="E87" s="108">
        <f t="shared" si="3"/>
        <v>21.4</v>
      </c>
      <c r="F87" s="152">
        <v>21.4</v>
      </c>
      <c r="G87" s="167"/>
      <c r="H87" s="168"/>
      <c r="J87" s="21"/>
    </row>
    <row r="88" spans="3:10" s="1" customFormat="1" ht="75" customHeight="1">
      <c r="C88" s="52"/>
      <c r="D88" s="100" t="s">
        <v>45</v>
      </c>
      <c r="E88" s="108">
        <f t="shared" si="3"/>
        <v>11.5</v>
      </c>
      <c r="F88" s="152">
        <v>11.5</v>
      </c>
      <c r="G88" s="167"/>
      <c r="H88" s="168"/>
      <c r="J88" s="21"/>
    </row>
    <row r="89" spans="3:10" s="1" customFormat="1" ht="52.5" customHeight="1">
      <c r="C89" s="52"/>
      <c r="D89" s="112" t="s">
        <v>91</v>
      </c>
      <c r="E89" s="108">
        <f t="shared" si="3"/>
        <v>110</v>
      </c>
      <c r="F89" s="152">
        <f>67.6+42.4</f>
        <v>110</v>
      </c>
      <c r="G89" s="167"/>
      <c r="H89" s="168"/>
      <c r="J89" s="21"/>
    </row>
    <row r="90" spans="3:10" s="1" customFormat="1" ht="60.75" customHeight="1">
      <c r="C90" s="52"/>
      <c r="D90" s="112" t="s">
        <v>35</v>
      </c>
      <c r="E90" s="108">
        <f t="shared" si="3"/>
        <v>20</v>
      </c>
      <c r="F90" s="152">
        <v>20</v>
      </c>
      <c r="G90" s="167"/>
      <c r="H90" s="168"/>
      <c r="J90" s="21"/>
    </row>
    <row r="91" spans="3:10" s="1" customFormat="1" ht="73.5" customHeight="1">
      <c r="C91" s="52"/>
      <c r="D91" s="129" t="s">
        <v>55</v>
      </c>
      <c r="E91" s="108">
        <f t="shared" si="3"/>
        <v>1.8</v>
      </c>
      <c r="F91" s="152">
        <v>1.8</v>
      </c>
      <c r="G91" s="167"/>
      <c r="H91" s="168"/>
      <c r="J91" s="21"/>
    </row>
    <row r="92" spans="3:10" s="1" customFormat="1" ht="75.75" customHeight="1">
      <c r="C92" s="52"/>
      <c r="D92" s="129" t="s">
        <v>46</v>
      </c>
      <c r="E92" s="108">
        <f t="shared" si="3"/>
        <v>9.9</v>
      </c>
      <c r="F92" s="152">
        <v>9.9</v>
      </c>
      <c r="G92" s="167"/>
      <c r="H92" s="168"/>
      <c r="J92" s="21"/>
    </row>
    <row r="93" spans="3:10" s="1" customFormat="1" ht="56.25" customHeight="1">
      <c r="C93" s="52"/>
      <c r="D93" s="132" t="s">
        <v>56</v>
      </c>
      <c r="E93" s="108">
        <f t="shared" si="3"/>
        <v>50</v>
      </c>
      <c r="F93" s="152">
        <f>30+20</f>
        <v>50</v>
      </c>
      <c r="G93" s="167"/>
      <c r="H93" s="168"/>
      <c r="J93" s="21"/>
    </row>
    <row r="94" spans="3:10" s="1" customFormat="1" ht="84" customHeight="1">
      <c r="C94" s="52"/>
      <c r="D94" s="151" t="s">
        <v>87</v>
      </c>
      <c r="E94" s="108">
        <v>5</v>
      </c>
      <c r="F94" s="152">
        <v>5</v>
      </c>
      <c r="G94" s="167"/>
      <c r="H94" s="168"/>
      <c r="J94" s="21"/>
    </row>
    <row r="95" spans="3:10" s="1" customFormat="1" ht="72" customHeight="1">
      <c r="C95" s="52"/>
      <c r="D95" s="113" t="s">
        <v>88</v>
      </c>
      <c r="E95" s="108">
        <v>49.98</v>
      </c>
      <c r="F95" s="152">
        <v>49.98</v>
      </c>
      <c r="G95" s="167"/>
      <c r="H95" s="168"/>
      <c r="J95" s="21"/>
    </row>
    <row r="96" spans="3:15" s="1" customFormat="1" ht="22.5" customHeight="1">
      <c r="C96" s="138"/>
      <c r="D96" s="72" t="s">
        <v>9</v>
      </c>
      <c r="E96" s="95">
        <f>F96+G96</f>
        <v>246225.48763999998</v>
      </c>
      <c r="F96" s="96">
        <f>F14+F21+F33</f>
        <v>245505.08263999998</v>
      </c>
      <c r="G96" s="169">
        <f>G32+G41</f>
        <v>720.405</v>
      </c>
      <c r="H96" s="169">
        <f>H32+H41</f>
        <v>0</v>
      </c>
      <c r="J96" s="21" t="e">
        <f>SUM(F96+G96-#REF!)</f>
        <v>#REF!</v>
      </c>
      <c r="K96" s="4"/>
      <c r="L96" s="16"/>
      <c r="M96" s="16"/>
      <c r="N96" s="18"/>
      <c r="O96" s="19"/>
    </row>
    <row r="97" spans="3:10" s="1" customFormat="1" ht="6" customHeight="1" hidden="1">
      <c r="C97" s="49"/>
      <c r="D97" s="91"/>
      <c r="E97" s="91"/>
      <c r="F97" s="114"/>
      <c r="G97" s="115"/>
      <c r="H97" s="116"/>
      <c r="J97" s="21" t="e">
        <f>SUM(F97+G97-#REF!)</f>
        <v>#REF!</v>
      </c>
    </row>
    <row r="98" spans="3:10" s="1" customFormat="1" ht="24" customHeight="1">
      <c r="C98" s="117"/>
      <c r="D98" s="118"/>
      <c r="E98" s="118"/>
      <c r="F98" s="119"/>
      <c r="G98" s="118"/>
      <c r="H98" s="118"/>
      <c r="J98" s="21" t="e">
        <f>SUM(F98+G98-#REF!)</f>
        <v>#REF!</v>
      </c>
    </row>
    <row r="99" spans="3:10" s="1" customFormat="1" ht="21" customHeight="1">
      <c r="C99" s="117"/>
      <c r="D99" s="118"/>
      <c r="E99" s="118"/>
      <c r="F99" s="119"/>
      <c r="G99" s="118"/>
      <c r="H99" s="118"/>
      <c r="J99" s="21" t="e">
        <f>SUM(F99+G99-#REF!)</f>
        <v>#REF!</v>
      </c>
    </row>
    <row r="100" spans="3:12" s="1" customFormat="1" ht="41.25" customHeight="1">
      <c r="C100" s="120"/>
      <c r="D100" s="121" t="s">
        <v>77</v>
      </c>
      <c r="E100" s="121"/>
      <c r="F100" s="122"/>
      <c r="G100" s="145" t="s">
        <v>78</v>
      </c>
      <c r="H100" s="118"/>
      <c r="J100" s="21" t="e">
        <f>SUM(F100+G100-#REF!)</f>
        <v>#VALUE!</v>
      </c>
      <c r="K100" s="16"/>
      <c r="L100" s="19"/>
    </row>
    <row r="101" spans="3:25" s="1" customFormat="1" ht="38.25" customHeight="1">
      <c r="C101" s="123"/>
      <c r="D101" s="124"/>
      <c r="E101" s="124"/>
      <c r="F101" s="125"/>
      <c r="G101" s="125"/>
      <c r="H101" s="130"/>
      <c r="I101" s="53"/>
      <c r="J101" s="53"/>
      <c r="K101" s="53"/>
      <c r="L101" s="53"/>
      <c r="M101" s="53"/>
      <c r="N101" s="53"/>
      <c r="O101" s="53"/>
      <c r="P101" s="53"/>
      <c r="Q101" s="53"/>
      <c r="R101" s="53"/>
      <c r="S101" s="53"/>
      <c r="T101" s="53"/>
      <c r="U101" s="53"/>
      <c r="V101" s="53"/>
      <c r="W101" s="54"/>
      <c r="X101" s="53" t="s">
        <v>43</v>
      </c>
      <c r="Y101" s="55"/>
    </row>
    <row r="102" spans="3:10" s="1" customFormat="1" ht="18">
      <c r="C102" s="123"/>
      <c r="D102" s="126"/>
      <c r="E102" s="130"/>
      <c r="F102" s="131"/>
      <c r="G102" s="130"/>
      <c r="H102" s="130"/>
      <c r="J102" s="21" t="e">
        <f>SUM(F102+G102-#REF!)</f>
        <v>#REF!</v>
      </c>
    </row>
    <row r="103" spans="3:10" s="1" customFormat="1" ht="20.25">
      <c r="C103" s="30"/>
      <c r="D103" s="12"/>
      <c r="E103" s="12"/>
      <c r="F103" s="25"/>
      <c r="G103" s="13"/>
      <c r="H103" s="13"/>
      <c r="J103" s="21" t="e">
        <f>SUM(F103+G103-#REF!)</f>
        <v>#REF!</v>
      </c>
    </row>
    <row r="104" spans="3:10" s="1" customFormat="1" ht="20.25">
      <c r="C104" s="30"/>
      <c r="D104" s="12"/>
      <c r="E104" s="12"/>
      <c r="F104" s="25"/>
      <c r="G104" s="13"/>
      <c r="H104" s="13"/>
      <c r="J104" s="21" t="e">
        <f>SUM(F104+G104-#REF!)</f>
        <v>#REF!</v>
      </c>
    </row>
    <row r="105" spans="3:10" s="1" customFormat="1" ht="18">
      <c r="C105" s="30"/>
      <c r="D105" s="12"/>
      <c r="E105" s="12"/>
      <c r="F105" s="26"/>
      <c r="G105" s="14"/>
      <c r="H105" s="14"/>
      <c r="I105" s="11"/>
      <c r="J105" s="21" t="e">
        <f>SUM(F105+G105-#REF!)</f>
        <v>#REF!</v>
      </c>
    </row>
    <row r="106" spans="3:10" s="1" customFormat="1" ht="18">
      <c r="C106" s="30"/>
      <c r="D106" s="12"/>
      <c r="E106" s="12"/>
      <c r="F106" s="27"/>
      <c r="G106" s="15"/>
      <c r="H106" s="15"/>
      <c r="J106" s="21" t="e">
        <f>SUM(F106+G106-#REF!)</f>
        <v>#REF!</v>
      </c>
    </row>
    <row r="107" spans="3:10" s="1" customFormat="1" ht="18">
      <c r="C107" s="30"/>
      <c r="D107" s="12"/>
      <c r="E107" s="12"/>
      <c r="F107" s="28" t="s">
        <v>11</v>
      </c>
      <c r="G107" s="15"/>
      <c r="H107" s="15"/>
      <c r="J107" s="21" t="s">
        <v>11</v>
      </c>
    </row>
    <row r="108" spans="3:10" s="1" customFormat="1" ht="18">
      <c r="C108" s="30"/>
      <c r="D108" s="4"/>
      <c r="E108" s="4"/>
      <c r="F108" s="24"/>
      <c r="G108" s="7"/>
      <c r="H108" s="7"/>
      <c r="J108" s="21" t="e">
        <f>SUM(F108+G108-#REF!)</f>
        <v>#REF!</v>
      </c>
    </row>
    <row r="109" spans="3:10" s="1" customFormat="1" ht="18">
      <c r="C109" s="30"/>
      <c r="D109" s="4"/>
      <c r="E109" s="4"/>
      <c r="F109" s="24"/>
      <c r="G109" s="7"/>
      <c r="H109" s="7"/>
      <c r="J109" s="21" t="e">
        <f>SUM(F109+G109-#REF!)</f>
        <v>#REF!</v>
      </c>
    </row>
    <row r="110" spans="3:10" s="1" customFormat="1" ht="18">
      <c r="C110" s="30"/>
      <c r="D110" s="4"/>
      <c r="E110" s="4"/>
      <c r="F110" s="33"/>
      <c r="G110" s="7"/>
      <c r="H110" s="7"/>
      <c r="J110" s="21" t="e">
        <f>SUM(F110+G110-#REF!)</f>
        <v>#REF!</v>
      </c>
    </row>
    <row r="111" spans="3:10" s="1" customFormat="1" ht="18">
      <c r="C111" s="30"/>
      <c r="D111" s="4"/>
      <c r="E111" s="39"/>
      <c r="F111" s="24"/>
      <c r="G111" s="7"/>
      <c r="H111" s="7"/>
      <c r="J111" s="21" t="e">
        <f>SUM(F111+G111-#REF!)</f>
        <v>#REF!</v>
      </c>
    </row>
    <row r="112" ht="18">
      <c r="G112" s="43"/>
    </row>
    <row r="125" ht="18">
      <c r="E125" s="37"/>
    </row>
    <row r="126" ht="18">
      <c r="E126" s="38"/>
    </row>
    <row r="127" ht="18">
      <c r="E127" s="40"/>
    </row>
  </sheetData>
  <sheetProtection/>
  <mergeCells count="9">
    <mergeCell ref="E11:E12"/>
    <mergeCell ref="F1:H1"/>
    <mergeCell ref="F7:H7"/>
    <mergeCell ref="G11:H11"/>
    <mergeCell ref="C9:H9"/>
    <mergeCell ref="C11:C12"/>
    <mergeCell ref="D11:D12"/>
    <mergeCell ref="F11:F12"/>
    <mergeCell ref="G3:I3"/>
  </mergeCells>
  <printOptions horizontalCentered="1"/>
  <pageMargins left="0.2755905511811024" right="0.2755905511811024" top="0.7086614173228347" bottom="0.2755905511811024" header="0.15748031496062992" footer="0.11811023622047245"/>
  <pageSetup fitToHeight="8" horizontalDpi="600" verticalDpi="600" orientation="portrait" paperSize="9" scale="54" r:id="rId1"/>
  <rowBreaks count="3" manualBreakCount="3">
    <brk id="44" max="7" man="1"/>
    <brk id="78" max="7" man="1"/>
    <brk id="101"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user619</dc:creator>
  <cp:keywords/>
  <dc:description/>
  <cp:lastModifiedBy>User</cp:lastModifiedBy>
  <cp:lastPrinted>2017-06-29T10:38:18Z</cp:lastPrinted>
  <dcterms:created xsi:type="dcterms:W3CDTF">2002-10-23T13:00:01Z</dcterms:created>
  <dcterms:modified xsi:type="dcterms:W3CDTF">2017-07-14T13:31:34Z</dcterms:modified>
  <cp:category/>
  <cp:version/>
  <cp:contentType/>
  <cp:contentStatus/>
</cp:coreProperties>
</file>