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sheetId="1" r:id="rId1"/>
  </sheets>
  <definedNames>
    <definedName name="_xlnm.Print_Titles" localSheetId="0">'Лист1'!$6:$9</definedName>
    <definedName name="_xlnm.Print_Area" localSheetId="0">'Лист1'!$A$1:$G$132</definedName>
  </definedNames>
  <calcPr fullCalcOnLoad="1"/>
</workbook>
</file>

<file path=xl/sharedStrings.xml><?xml version="1.0" encoding="utf-8"?>
<sst xmlns="http://schemas.openxmlformats.org/spreadsheetml/2006/main" count="247" uniqueCount="197">
  <si>
    <t>Державні програми:</t>
  </si>
  <si>
    <t>Загальний фонд</t>
  </si>
  <si>
    <t>Спеціальний фонд</t>
  </si>
  <si>
    <t xml:space="preserve">Найменування програми </t>
  </si>
  <si>
    <t>сума</t>
  </si>
  <si>
    <t>Разом</t>
  </si>
  <si>
    <t>Сума</t>
  </si>
  <si>
    <t>тис. грн.</t>
  </si>
  <si>
    <t>Управління праці та соціального захисту населення райдержадміністрації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</si>
  <si>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</si>
  <si>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Допомога у зв"язку з вагітністю і пологами</t>
  </si>
  <si>
    <t xml:space="preserve">Допомога на догляд за дитиною віком до 3-х років </t>
  </si>
  <si>
    <t xml:space="preserve">Допомога на дітей одиноким матерям </t>
  </si>
  <si>
    <t xml:space="preserve">Тимчасова державна допомога дітям </t>
  </si>
  <si>
    <t xml:space="preserve">Державна соціальна допомога малозабезпеченим сім"ям </t>
  </si>
  <si>
    <t>Державна соціальна допомога інвалідам з дитинства та дітям-інвалідам</t>
  </si>
  <si>
    <t>090201</t>
  </si>
  <si>
    <t xml:space="preserve"> </t>
  </si>
  <si>
    <t>090204</t>
  </si>
  <si>
    <t>090207</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</si>
  <si>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</si>
  <si>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090210</t>
  </si>
  <si>
    <t>Субсидії населенню для відшкодування витрат на оплату житлово-комунальних послуг</t>
  </si>
  <si>
    <t>090211</t>
  </si>
  <si>
    <t>090405</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</si>
  <si>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</si>
  <si>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090203</t>
  </si>
  <si>
    <t xml:space="preserve">Інші пільги громадянам, які постраждали внаслідок Чорнобильської катастрофи, дружинам(чоловікам) та дітям померлих громадян, смерть яких пов"язана з Чорнобильською катастрофою </t>
  </si>
  <si>
    <t>090209</t>
  </si>
  <si>
    <t>Пільги окремим категоріям громадян з послуг зв"язку</t>
  </si>
  <si>
    <t>090214</t>
  </si>
  <si>
    <t>Компенсаційні виплати на пільговий проїзд автомобільним транспортом окремим категоріям громадян</t>
  </si>
  <si>
    <t>170102</t>
  </si>
  <si>
    <t>170302</t>
  </si>
  <si>
    <t xml:space="preserve">Компенсаційні виплати за пільговий проїзд  окремим категоріям громадян на залізничному транспорті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</si>
  <si>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</si>
  <si>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</si>
  <si>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090205</t>
  </si>
  <si>
    <t>090202</t>
  </si>
  <si>
    <t>090208</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</si>
  <si>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</si>
  <si>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Субсидії населенню для відшкодування витрат на придбання твердого та рідкого пічного побутового палива і скрапленого газу</t>
  </si>
  <si>
    <t>090406</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</si>
  <si>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</si>
  <si>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Дитячі будинки (в т.ч. сімейного типу, прийомні сім"ї) </t>
  </si>
  <si>
    <t>070303</t>
  </si>
  <si>
    <t>Разом державні програми:</t>
  </si>
  <si>
    <t>Районні програми:</t>
  </si>
  <si>
    <t>Баштанська райдержадміністрація</t>
  </si>
  <si>
    <t>Всього</t>
  </si>
  <si>
    <r>
      <t>- п</t>
    </r>
    <r>
      <rPr>
        <sz val="9.5"/>
        <rFont val="Times New Roman CYR"/>
        <family val="0"/>
      </rPr>
      <t>роведення заходів із нетрадиційних видів спорту і масових заходів із фізичної культури</t>
    </r>
  </si>
  <si>
    <t>210105</t>
  </si>
  <si>
    <t>Видатки на запобігання та ліквідацію надзвичайних ситуацій та наслідків стихійного лиха</t>
  </si>
  <si>
    <t>091103</t>
  </si>
  <si>
    <r>
      <t>Соціальні</t>
    </r>
    <r>
      <rPr>
        <sz val="9.5"/>
        <rFont val="Times New Roman CYR"/>
        <family val="0"/>
      </rPr>
      <t xml:space="preserve"> програми і заходи державних органів у справах молоді</t>
    </r>
  </si>
  <si>
    <t>250404</t>
  </si>
  <si>
    <t>Інші  видатки</t>
  </si>
  <si>
    <t>090802</t>
  </si>
  <si>
    <t>Відділ освіти райдержадміністрації</t>
  </si>
  <si>
    <t>070401</t>
  </si>
  <si>
    <t>Позашкільні заклади освіти, заходи із позашкільної роботи з дітьми</t>
  </si>
  <si>
    <t>070807</t>
  </si>
  <si>
    <t>Інші освітні програми</t>
  </si>
  <si>
    <t>070201</t>
  </si>
  <si>
    <t xml:space="preserve">Загальноосвітні школи </t>
  </si>
  <si>
    <t>- заходи по відпочинку та оздоровленню дітей в таборі «Веселка»</t>
  </si>
  <si>
    <t>Інші видатки на соціальний захист населення</t>
  </si>
  <si>
    <t>090412</t>
  </si>
  <si>
    <t>Управління праці та  соціального захисту населення райдержадміністрації</t>
  </si>
  <si>
    <t>090416</t>
  </si>
  <si>
    <t>Інші видатки на соціальний захист ветеранів війни та праці</t>
  </si>
  <si>
    <t>- фінансова підтримка громадських організацій інвалідів</t>
  </si>
  <si>
    <t>091209</t>
  </si>
  <si>
    <t>Відділ культури і туризму райдержадміністрації</t>
  </si>
  <si>
    <t>110300</t>
  </si>
  <si>
    <t>Кінематографія</t>
  </si>
  <si>
    <t>-фінансова підтримка кіномережі</t>
  </si>
  <si>
    <t>Баштанська районна рада</t>
  </si>
  <si>
    <t>120100</t>
  </si>
  <si>
    <t>Телебачення і радіомовлення</t>
  </si>
  <si>
    <t>120201</t>
  </si>
  <si>
    <t>Разом районні програми</t>
  </si>
  <si>
    <t>до рішення районної ради</t>
  </si>
  <si>
    <t xml:space="preserve">Допомога на дітей, над якими встановлено опіку чи піклування </t>
  </si>
  <si>
    <t>-          заходи по відпочинку та оздоровленню дітей в пришкільних таборах;</t>
  </si>
  <si>
    <t>Пільги багатодітним сім"ям на житлово-комунальні послуги</t>
  </si>
  <si>
    <t>Допомога при усиновленні дитини</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</si>
  <si>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</si>
  <si>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придбання твердого палива </t>
  </si>
  <si>
    <t>090302</t>
  </si>
  <si>
    <t>090303</t>
  </si>
  <si>
    <t>090304</t>
  </si>
  <si>
    <t>090305</t>
  </si>
  <si>
    <t>090306</t>
  </si>
  <si>
    <t>090307</t>
  </si>
  <si>
    <t>090308</t>
  </si>
  <si>
    <t>090401</t>
  </si>
  <si>
    <t>091300</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</si>
  <si>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</si>
  <si>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</si>
  <si>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</si>
  <si>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090215</t>
  </si>
  <si>
    <t>090216</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</si>
  <si>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</si>
  <si>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Код типової відомчої класифікації видатків місцевих бюджетів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</si>
  <si>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</si>
  <si>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</si>
  <si>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</si>
  <si>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реалізація заходів передбачених програмою (фінансування Трудового архіву)</t>
  </si>
  <si>
    <t xml:space="preserve"> реалізація заходів передбачених програмою (забезпечення прийняття участі обдарваної молоді в олімпіадах)</t>
  </si>
  <si>
    <t>організація підвозу дітей до загальноосвітніх навчальних закладів</t>
  </si>
  <si>
    <t>Пільги багатодітним сім"ям на придбання твердого  палива  та скрапленого газу</t>
  </si>
  <si>
    <t xml:space="preserve">Допомога при народженні дитини </t>
  </si>
  <si>
    <t>091204</t>
  </si>
  <si>
    <t xml:space="preserve"> виплата компенсації фізичним особам, які будуть надавати соціальні послуги</t>
  </si>
  <si>
    <t>130204</t>
  </si>
  <si>
    <t>Районна програма  «Молодь Баштанщини»</t>
  </si>
  <si>
    <t>Районна програма збереження архівних фондів:</t>
  </si>
  <si>
    <t xml:space="preserve"> реалізація заходів передбачених програмою </t>
  </si>
  <si>
    <t>Районна цільова Програма роботи з обдарованою молоддю :</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</si>
  <si>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t>
  </si>
  <si>
    <t>заходи по функціонуванню районного радіомовлення (дотація на покриття збитків)</t>
  </si>
  <si>
    <t xml:space="preserve"> дотація редакції районної газети «Голос Баштанщини» на покриття збитків</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</si>
  <si>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t>
  </si>
  <si>
    <t>Капітальний ремонт ЗОШ №1 м.Баштанка</t>
  </si>
  <si>
    <t xml:space="preserve">Районна Програма профілактики правопорушень, рецедивної злочинності та злочинів, вчинених неповнолітніми на 2011-2015 роки </t>
  </si>
  <si>
    <t>Програма соціально-економічного розвитку Баштанського району на 2011-2014 роки:</t>
  </si>
  <si>
    <t xml:space="preserve">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</si>
  <si>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</si>
  <si>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Районна програма "Шкільний автобус" до 2015 року:</t>
  </si>
  <si>
    <t>Програма відпочинку та оздоровлення дітей Баштанського району на 2009-2013 роки :</t>
  </si>
  <si>
    <t>Районна цільова соціальна програма розвитку цивільного захисту Баштанського району на 2010-2013 роки:</t>
  </si>
  <si>
    <t>130115</t>
  </si>
  <si>
    <t xml:space="preserve">Центри "Спорт для всіх" та заходи з фізичної культури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</si>
  <si>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</si>
  <si>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</si>
  <si>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</si>
  <si>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Періодичні видання (газети та журнали)</t>
  </si>
  <si>
    <t>Фінансова підтримка громадських організацій інвалідів і ветеранів</t>
  </si>
  <si>
    <t>Територіальні центри соціального обслуговування (надання соціальних послуг)</t>
  </si>
  <si>
    <t>Інші програми соціального захисту дітей</t>
  </si>
  <si>
    <t>на фінансування експлуатаційно  технічного обслуговування апаратури системи централізованого оповіщення</t>
  </si>
  <si>
    <t>відшкодування територіальному центру соціального обслуговування (надання соціальних послуг) для компенсації за соціальне обслуговування громадян,які звільняються від сплати за соціальне обслуговування</t>
  </si>
  <si>
    <t>-щомісячна матеріальна допомога учасникам  визволення Миколаївької області від фашистських загарбників</t>
  </si>
  <si>
    <t xml:space="preserve">  одноразова матеріальна допомога сім"ям загиблих та померлих учасників бойових дій в Афганістані, інвалідам війни в Афганістані</t>
  </si>
  <si>
    <t>забезпечення надання членам сімей військовослужбовців, які загинули в Афганістані або залишилися інвалідами загального захворювання , стовідсоткового зниження оплати за користування житлом та комунальними послугами</t>
  </si>
  <si>
    <t>- надання адресної допомоги особам, які перебувають у складних життєвих обставинах</t>
  </si>
  <si>
    <t>стипендія особам, яким виповнилось 100 і більше років</t>
  </si>
  <si>
    <t xml:space="preserve">надання до ювілейних дат особам, яким виповнилося 90,95,100 і більше років цінних подарунків </t>
  </si>
  <si>
    <t xml:space="preserve">Програма розвитку фізичної культури і спорту у Баштанському районі : </t>
  </si>
  <si>
    <t>реалізація заходів передбачених програмою (перевезення допризовників)</t>
  </si>
  <si>
    <t xml:space="preserve"> заходи направлені на подолання дитячої безпритульності і бездоглядності </t>
  </si>
  <si>
    <r>
      <t>утримання закладів позашкільної освіти</t>
    </r>
    <r>
      <rPr>
        <sz val="10.5"/>
        <rFont val="Times New Roman CYR"/>
        <family val="0"/>
      </rPr>
      <t xml:space="preserve"> </t>
    </r>
  </si>
  <si>
    <t>Комплексна програма соціального захисту населення "Турбота" на період до 2015 року :</t>
  </si>
  <si>
    <t>091102</t>
  </si>
  <si>
    <t>Програми і заходи центрів соціальних служб для сім"ї, дітей та молоді</t>
  </si>
  <si>
    <t>-реалізація заходів передбачених програмою</t>
  </si>
  <si>
    <t xml:space="preserve">разом </t>
  </si>
  <si>
    <t>Цільова соціально програма розвитку освіти Баштанського району на 2011-2015 роки</t>
  </si>
  <si>
    <t>оснащення загальноосвітніх закладів</t>
  </si>
  <si>
    <t>03</t>
  </si>
  <si>
    <t>15</t>
  </si>
  <si>
    <t>10</t>
  </si>
  <si>
    <t>24</t>
  </si>
  <si>
    <t>01</t>
  </si>
  <si>
    <t>Уточнений перелік державних та регіональних програм, які фінансуватимуться за рахунок коштів  районного бюджету Баштанського району на 2012 рік</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</si>
  <si>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</si>
  <si>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Фінансове управління райдержадміністрації</t>
  </si>
  <si>
    <t>76</t>
  </si>
  <si>
    <t>Інші субвенції</t>
  </si>
  <si>
    <t>250380</t>
  </si>
  <si>
    <t>розмежування земель державної та комунальної власності в межах населених пунктів</t>
  </si>
  <si>
    <t>проведення нормативної грошової оцінки земель населених пунктів</t>
  </si>
  <si>
    <t>Програма «Безбар»єрна Баштанщина» на 2012 рік:</t>
  </si>
  <si>
    <t>відшкодування територіальному центру соціального обслуговування (надання соціальних послуг) для компенсацій за соціальне обслуговування громадян, які звільняються від сплати за соціальне обслуговування</t>
  </si>
  <si>
    <t>- фінансова підтримка громадських організацій ветеранів, волонтерів</t>
  </si>
  <si>
    <t>010116</t>
  </si>
  <si>
    <t>Органи місцевого самоврядування</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</si>
  <si>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</si>
  <si>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</si>
  <si>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забезпечити інформування населення про актуальні питання соціально-економічного і суспільно-політичного життя району</t>
  </si>
  <si>
    <t xml:space="preserve">висвітлення діяльності органів виконавчої ради та органів місцевого самоврядування в Україні </t>
  </si>
  <si>
    <t>Програма розвитку земельних відносин у Баштанському районі на 2011-2014 роки</t>
  </si>
  <si>
    <t>Додаток  10</t>
  </si>
  <si>
    <t>Цільова програма підвищення енергоефетивності Баштанського району на 2011-2015 роки</t>
  </si>
  <si>
    <t>Субвенція з державного бюджету місцевим бюджетам на придбання медикаментів для забезпечення швидкої медичної допомоги</t>
  </si>
  <si>
    <t>080101</t>
  </si>
  <si>
    <t>Лікарні</t>
  </si>
  <si>
    <t>080300</t>
  </si>
  <si>
    <t>Поліклініки і амбулаторії (крім спеціальних поліклінік та загальних і спеціалізованих стоматологічних поліклінік)</t>
  </si>
  <si>
    <t>Начальник фінансового управління райдержадміністрації</t>
  </si>
  <si>
    <t>С.В.Євдощенко</t>
  </si>
  <si>
    <t>отримання медичної освіти на договірних умовах</t>
  </si>
  <si>
    <t xml:space="preserve">Районна комплексна програма "Здоров"я нації" </t>
  </si>
  <si>
    <t xml:space="preserve">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t>
  </si>
  <si>
    <t xml:space="preserve"> ввиготовлення проектно-кошторисної документації  по заміні вікон та дверей, наружних утеплень фасаду, утеплення дахового покриття, заміна покрівлі по загальноосвітніх школах району (Добренська ЗОШ, Новоєгорівська ЗОШ)</t>
  </si>
  <si>
    <t xml:space="preserve">23.08.2012 № 4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</si>
</sst>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0"/>
    <numFmt numFmtId="179" formatCode="0.00000"/>
    <numFmt numFmtId="180" formatCode="0.000000"/>
    <numFmt numFmtId="181" formatCode="0.0000000"/>
  </numFmts>
  <fonts count="66">
    <font>
      <sz val="10"/>
      <name val="Arial Cyr"/>
      <family val="0"/>
    </font>
    <font>
      <b/>
      <sz val="10"/>
      <name val="Arial Cyr"/>
      <family val="0"/>
    </font>
    <font>
      <b/>
      <sz val="7.5"/>
      <name val="Times New Roman"/>
      <family val="1"/>
    </font>
    <font>
      <sz val="8"/>
      <name val="Arial Cyr"/>
      <family val="0"/>
    </font>
    <font>
      <b/>
      <sz val="10.5"/>
      <name val="Times New Roman"/>
      <family val="1"/>
    </font>
    <font>
      <b/>
      <sz val="12"/>
      <name val="Times New Roman"/>
      <family val="1"/>
    </font>
    <font>
      <sz val="10"/>
      <name val="Times New Roman"/>
      <family val="1"/>
    </font>
    <font>
      <sz val="7.5"/>
      <name val="Times New Roman"/>
      <family val="1"/>
    </font>
    <font>
      <sz val="10.5"/>
      <name val="Times New Roman"/>
      <family val="1"/>
    </font>
    <font>
      <sz val="9.5"/>
      <name val="Times New Roman"/>
      <family val="1"/>
    </font>
    <font>
      <b/>
      <sz val="9.5"/>
      <name val="Times New Roman"/>
      <family val="1"/>
    </font>
    <font>
      <b/>
      <sz val="10"/>
      <name val="Times New Roman"/>
      <family val="1"/>
    </font>
    <font>
      <b/>
      <sz val="11"/>
      <name val="Times New Roman"/>
      <family val="1"/>
    </font>
    <font>
      <sz val="9.5"/>
      <name val="Times New Roman CYR"/>
      <family val="0"/>
    </font>
    <font>
      <b/>
      <sz val="11"/>
      <name val="Arial Cyr"/>
      <family val="0"/>
    </font>
    <font>
      <sz val="10.5"/>
      <name val="Times New Roman CYR"/>
      <family val="0"/>
    </font>
    <font>
      <sz val="10"/>
      <name val="Times New Roman CYR"/>
      <family val="0"/>
    </font>
    <font>
      <b/>
      <sz val="11.5"/>
      <name val="Times New Roman"/>
      <family val="1"/>
    </font>
    <font>
      <sz val="7.5"/>
      <color indexed="8"/>
      <name val="Times New Roman"/>
      <family val="1"/>
    </font>
    <font>
      <sz val="9.5"/>
      <color indexed="8"/>
      <name val="Times New Roman CYR"/>
      <family val="0"/>
    </font>
    <font>
      <b/>
      <sz val="10.5"/>
      <color indexed="8"/>
      <name val="Times New Roman CYR"/>
      <family val="0"/>
    </font>
    <font>
      <b/>
      <sz val="13"/>
      <name val="Times New Roman"/>
      <family val="1"/>
    </font>
    <font>
      <b/>
      <sz val="9"/>
      <name val="Times New Roman"/>
      <family val="1"/>
    </font>
    <font>
      <sz val="9"/>
      <name val="Times New Roman"/>
      <family val="1"/>
    </font>
    <font>
      <sz val="8"/>
      <name val="Times New Roman"/>
      <family val="1"/>
    </font>
    <font>
      <u val="single"/>
      <sz val="7.5"/>
      <color indexed="12"/>
      <name val="Arial Cyr"/>
      <family val="0"/>
    </font>
    <font>
      <u val="single"/>
      <sz val="7.5"/>
      <color indexed="36"/>
      <name val="Arial Cyr"/>
      <family val="0"/>
    </font>
    <font>
      <sz val="11"/>
      <name val="Times New Roman"/>
      <family val="1"/>
    </font>
    <font>
      <sz val="11"/>
      <name val="Arial Cyr"/>
      <family val="0"/>
    </font>
    <font>
      <sz val="10"/>
      <name val="Times New Roman Cyr"/>
      <family val="1"/>
    </font>
    <font>
      <b/>
      <sz val="9"/>
      <name val="Arial Cyr"/>
      <family val="0"/>
    </font>
    <font>
      <sz val="12"/>
      <name val="Times New Roman Cy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26"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269">
    <xf numFmtId="0" fontId="0" fillId="0" borderId="0" xfId="0" applyAlignment="1">
      <alignment/>
    </xf>
    <xf numFmtId="0" fontId="0" fillId="0" borderId="10" xfId="0" applyBorder="1" applyAlignment="1">
      <alignment/>
    </xf>
    <xf numFmtId="0" fontId="0" fillId="0" borderId="11" xfId="0" applyBorder="1" applyAlignment="1">
      <alignment/>
    </xf>
    <xf numFmtId="0" fontId="2" fillId="0" borderId="11"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justify"/>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xf>
    <xf numFmtId="0" fontId="0" fillId="0" borderId="14" xfId="0" applyFont="1" applyBorder="1" applyAlignment="1">
      <alignment/>
    </xf>
    <xf numFmtId="0" fontId="0" fillId="0" borderId="0" xfId="0" applyFont="1" applyBorder="1" applyAlignment="1">
      <alignment/>
    </xf>
    <xf numFmtId="0" fontId="9" fillId="0" borderId="10" xfId="0" applyFont="1" applyBorder="1" applyAlignment="1">
      <alignment vertical="top" wrapText="1"/>
    </xf>
    <xf numFmtId="0" fontId="0" fillId="0" borderId="14" xfId="0" applyFont="1" applyBorder="1" applyAlignment="1">
      <alignment/>
    </xf>
    <xf numFmtId="0" fontId="9" fillId="0" borderId="11" xfId="0" applyFont="1" applyBorder="1" applyAlignment="1">
      <alignment horizontal="justify" vertical="top" wrapText="1"/>
    </xf>
    <xf numFmtId="0" fontId="0" fillId="0" borderId="15" xfId="0" applyFont="1" applyBorder="1" applyAlignment="1">
      <alignment/>
    </xf>
    <xf numFmtId="49" fontId="7" fillId="0" borderId="11" xfId="0" applyNumberFormat="1" applyFont="1" applyBorder="1" applyAlignment="1">
      <alignment horizontal="right" vertical="top" wrapText="1"/>
    </xf>
    <xf numFmtId="49" fontId="7" fillId="0" borderId="16" xfId="0" applyNumberFormat="1" applyFont="1" applyBorder="1" applyAlignment="1">
      <alignment horizontal="right" vertical="top" wrapText="1"/>
    </xf>
    <xf numFmtId="0" fontId="9" fillId="0" borderId="10" xfId="0" applyFont="1" applyBorder="1" applyAlignment="1">
      <alignment horizontal="justify" vertical="top" wrapText="1"/>
    </xf>
    <xf numFmtId="0" fontId="9" fillId="0" borderId="13" xfId="0" applyFont="1" applyBorder="1" applyAlignment="1">
      <alignment horizontal="justify" vertical="top" wrapText="1"/>
    </xf>
    <xf numFmtId="176" fontId="1" fillId="0" borderId="10" xfId="0" applyNumberFormat="1" applyFont="1" applyBorder="1" applyAlignment="1">
      <alignment horizontal="center" vertical="justify"/>
    </xf>
    <xf numFmtId="176" fontId="11" fillId="0" borderId="10" xfId="0" applyNumberFormat="1" applyFont="1" applyBorder="1" applyAlignment="1">
      <alignment horizontal="center" vertical="justify"/>
    </xf>
    <xf numFmtId="0" fontId="2" fillId="0" borderId="16" xfId="0" applyFont="1" applyBorder="1" applyAlignment="1">
      <alignment horizontal="center"/>
    </xf>
    <xf numFmtId="0" fontId="0" fillId="0" borderId="17" xfId="0" applyBorder="1" applyAlignment="1">
      <alignment/>
    </xf>
    <xf numFmtId="0" fontId="5" fillId="0" borderId="10" xfId="0" applyFont="1" applyBorder="1" applyAlignment="1">
      <alignment/>
    </xf>
    <xf numFmtId="0" fontId="10" fillId="0" borderId="10" xfId="0" applyFont="1" applyBorder="1" applyAlignment="1">
      <alignment horizontal="justify" wrapText="1"/>
    </xf>
    <xf numFmtId="0" fontId="12" fillId="0" borderId="10" xfId="0" applyFont="1" applyBorder="1" applyAlignment="1">
      <alignment horizontal="center"/>
    </xf>
    <xf numFmtId="49" fontId="7" fillId="0" borderId="13" xfId="0" applyNumberFormat="1" applyFont="1" applyBorder="1" applyAlignment="1">
      <alignment horizontal="right" vertical="top" wrapText="1"/>
    </xf>
    <xf numFmtId="49" fontId="7" fillId="0" borderId="18" xfId="0" applyNumberFormat="1" applyFont="1" applyBorder="1" applyAlignment="1">
      <alignment horizontal="right" vertical="top" wrapText="1"/>
    </xf>
    <xf numFmtId="176" fontId="1" fillId="0" borderId="18" xfId="0" applyNumberFormat="1" applyFont="1" applyBorder="1" applyAlignment="1">
      <alignment horizontal="center" vertical="justify"/>
    </xf>
    <xf numFmtId="176" fontId="1" fillId="0" borderId="13" xfId="0" applyNumberFormat="1" applyFont="1" applyBorder="1" applyAlignment="1">
      <alignment horizontal="center" vertical="justify"/>
    </xf>
    <xf numFmtId="0" fontId="13" fillId="0" borderId="17" xfId="0" applyFont="1" applyBorder="1" applyAlignment="1">
      <alignment horizontal="justify" vertical="justify" wrapText="1"/>
    </xf>
    <xf numFmtId="176" fontId="1" fillId="0" borderId="19" xfId="0" applyNumberFormat="1" applyFont="1" applyBorder="1" applyAlignment="1">
      <alignment horizontal="center" vertical="justify"/>
    </xf>
    <xf numFmtId="176" fontId="1" fillId="0" borderId="20" xfId="0" applyNumberFormat="1" applyFont="1" applyBorder="1" applyAlignment="1">
      <alignment horizontal="center" vertical="justify"/>
    </xf>
    <xf numFmtId="176" fontId="1" fillId="0" borderId="11" xfId="0" applyNumberFormat="1" applyFont="1" applyBorder="1" applyAlignment="1">
      <alignment horizontal="center" vertical="justify"/>
    </xf>
    <xf numFmtId="0" fontId="4" fillId="0" borderId="0" xfId="0" applyFont="1" applyAlignment="1">
      <alignment horizontal="justify" vertical="justify"/>
    </xf>
    <xf numFmtId="0" fontId="0" fillId="0" borderId="18" xfId="0" applyFont="1" applyBorder="1" applyAlignment="1">
      <alignment/>
    </xf>
    <xf numFmtId="0" fontId="13" fillId="0" borderId="20" xfId="0" applyFont="1" applyBorder="1" applyAlignment="1">
      <alignment vertical="justify"/>
    </xf>
    <xf numFmtId="0" fontId="13" fillId="0" borderId="15" xfId="0" applyFont="1" applyBorder="1" applyAlignment="1">
      <alignment vertical="justify" wrapText="1"/>
    </xf>
    <xf numFmtId="0" fontId="0" fillId="0" borderId="10" xfId="0" applyFont="1" applyBorder="1" applyAlignment="1">
      <alignment/>
    </xf>
    <xf numFmtId="0" fontId="9" fillId="0" borderId="18" xfId="0" applyFont="1" applyBorder="1" applyAlignment="1">
      <alignment horizontal="justify" vertical="top" wrapText="1"/>
    </xf>
    <xf numFmtId="49" fontId="7" fillId="0" borderId="21" xfId="0" applyNumberFormat="1" applyFont="1" applyBorder="1" applyAlignment="1">
      <alignment horizontal="right" vertical="top" wrapText="1"/>
    </xf>
    <xf numFmtId="0" fontId="4" fillId="0" borderId="10" xfId="0" applyFont="1" applyBorder="1" applyAlignment="1">
      <alignment horizontal="justify" vertical="top" wrapText="1"/>
    </xf>
    <xf numFmtId="0" fontId="17" fillId="0" borderId="10" xfId="0" applyFont="1" applyBorder="1" applyAlignment="1">
      <alignment horizontal="justify" vertical="top" wrapText="1"/>
    </xf>
    <xf numFmtId="0" fontId="6" fillId="0" borderId="11" xfId="0" applyFont="1" applyBorder="1" applyAlignment="1">
      <alignment horizontal="justify" vertical="top"/>
    </xf>
    <xf numFmtId="0" fontId="13" fillId="0" borderId="20" xfId="0" applyFont="1" applyBorder="1" applyAlignment="1">
      <alignment horizontal="justify" vertical="top"/>
    </xf>
    <xf numFmtId="0" fontId="13" fillId="0" borderId="20" xfId="0" applyFont="1" applyBorder="1" applyAlignment="1">
      <alignment horizontal="justify" vertical="top" wrapText="1"/>
    </xf>
    <xf numFmtId="49" fontId="7" fillId="0" borderId="10" xfId="0" applyNumberFormat="1" applyFont="1" applyBorder="1" applyAlignment="1">
      <alignment horizontal="right" vertical="top" wrapText="1"/>
    </xf>
    <xf numFmtId="176" fontId="1" fillId="0" borderId="14" xfId="0" applyNumberFormat="1" applyFont="1" applyBorder="1" applyAlignment="1">
      <alignment horizontal="center" vertical="justify"/>
    </xf>
    <xf numFmtId="0" fontId="0" fillId="0" borderId="22" xfId="0" applyBorder="1" applyAlignment="1">
      <alignment/>
    </xf>
    <xf numFmtId="0" fontId="5" fillId="0" borderId="10" xfId="0" applyFont="1" applyBorder="1" applyAlignment="1">
      <alignment horizontal="justify" wrapText="1"/>
    </xf>
    <xf numFmtId="0" fontId="14" fillId="0" borderId="0" xfId="0" applyFont="1" applyAlignment="1">
      <alignment/>
    </xf>
    <xf numFmtId="0" fontId="8" fillId="0" borderId="0" xfId="0" applyFont="1" applyAlignment="1">
      <alignment/>
    </xf>
    <xf numFmtId="0" fontId="9" fillId="0" borderId="18" xfId="0" applyFont="1" applyBorder="1" applyAlignment="1">
      <alignment wrapText="1"/>
    </xf>
    <xf numFmtId="49" fontId="18" fillId="33" borderId="19" xfId="0" applyNumberFormat="1" applyFont="1" applyFill="1" applyBorder="1" applyAlignment="1">
      <alignment horizontal="right" vertical="top" wrapText="1"/>
    </xf>
    <xf numFmtId="0" fontId="19" fillId="33" borderId="13" xfId="0" applyFont="1" applyFill="1" applyBorder="1" applyAlignment="1">
      <alignment vertical="top" wrapText="1"/>
    </xf>
    <xf numFmtId="49" fontId="7" fillId="33" borderId="13" xfId="0" applyNumberFormat="1" applyFont="1" applyFill="1" applyBorder="1" applyAlignment="1">
      <alignment horizontal="right" vertical="top" wrapText="1"/>
    </xf>
    <xf numFmtId="0" fontId="13" fillId="33" borderId="20" xfId="0" applyFont="1" applyFill="1" applyBorder="1" applyAlignment="1">
      <alignment vertical="justify"/>
    </xf>
    <xf numFmtId="176" fontId="1" fillId="33" borderId="20" xfId="0" applyNumberFormat="1" applyFont="1" applyFill="1" applyBorder="1" applyAlignment="1">
      <alignment horizontal="center" vertical="justify"/>
    </xf>
    <xf numFmtId="0" fontId="11" fillId="0" borderId="14" xfId="0" applyFont="1" applyBorder="1" applyAlignment="1">
      <alignment horizontal="left"/>
    </xf>
    <xf numFmtId="0" fontId="11" fillId="0" borderId="10" xfId="0" applyFont="1" applyBorder="1" applyAlignment="1">
      <alignment horizontal="left"/>
    </xf>
    <xf numFmtId="0" fontId="9" fillId="0" borderId="0" xfId="0" applyFont="1" applyAlignment="1">
      <alignment vertical="top" wrapText="1"/>
    </xf>
    <xf numFmtId="0" fontId="10" fillId="0" borderId="15" xfId="0" applyFont="1" applyBorder="1" applyAlignment="1">
      <alignment horizontal="center"/>
    </xf>
    <xf numFmtId="0" fontId="9" fillId="0" borderId="0" xfId="0" applyFont="1" applyAlignment="1">
      <alignment horizontal="justify" vertical="top" wrapText="1"/>
    </xf>
    <xf numFmtId="176" fontId="1" fillId="0" borderId="21" xfId="0" applyNumberFormat="1" applyFont="1" applyBorder="1" applyAlignment="1">
      <alignment horizontal="center" vertical="justify"/>
    </xf>
    <xf numFmtId="0" fontId="11" fillId="0" borderId="10" xfId="0" applyFont="1" applyBorder="1" applyAlignment="1">
      <alignment horizontal="justify" vertical="top" wrapText="1"/>
    </xf>
    <xf numFmtId="0" fontId="9" fillId="0" borderId="10" xfId="0" applyFont="1" applyBorder="1" applyAlignment="1">
      <alignment horizontal="justify"/>
    </xf>
    <xf numFmtId="0" fontId="9" fillId="0" borderId="10" xfId="0" applyFont="1" applyBorder="1" applyAlignment="1">
      <alignment vertical="justify" wrapText="1"/>
    </xf>
    <xf numFmtId="176" fontId="1" fillId="0" borderId="16" xfId="0" applyNumberFormat="1" applyFont="1" applyBorder="1" applyAlignment="1">
      <alignment horizontal="center" vertical="justify"/>
    </xf>
    <xf numFmtId="0" fontId="6" fillId="0" borderId="11" xfId="0" applyFont="1" applyBorder="1" applyAlignment="1">
      <alignment/>
    </xf>
    <xf numFmtId="0" fontId="11" fillId="0" borderId="11" xfId="0" applyFont="1" applyBorder="1" applyAlignment="1">
      <alignment horizontal="center"/>
    </xf>
    <xf numFmtId="176" fontId="0" fillId="0" borderId="12" xfId="0" applyNumberFormat="1" applyBorder="1" applyAlignment="1">
      <alignment/>
    </xf>
    <xf numFmtId="176" fontId="0" fillId="0" borderId="10" xfId="0" applyNumberFormat="1" applyBorder="1" applyAlignment="1">
      <alignment/>
    </xf>
    <xf numFmtId="176" fontId="0" fillId="0" borderId="13" xfId="0" applyNumberFormat="1" applyBorder="1" applyAlignment="1">
      <alignment/>
    </xf>
    <xf numFmtId="176" fontId="0" fillId="0" borderId="11" xfId="0" applyNumberFormat="1" applyBorder="1" applyAlignment="1">
      <alignment/>
    </xf>
    <xf numFmtId="176" fontId="1" fillId="0" borderId="12" xfId="0" applyNumberFormat="1" applyFont="1" applyBorder="1" applyAlignment="1">
      <alignment horizontal="center" vertical="justify"/>
    </xf>
    <xf numFmtId="176" fontId="0" fillId="0" borderId="14" xfId="0" applyNumberFormat="1" applyBorder="1" applyAlignment="1">
      <alignment/>
    </xf>
    <xf numFmtId="176" fontId="0" fillId="0" borderId="15" xfId="0" applyNumberFormat="1" applyBorder="1" applyAlignment="1">
      <alignment/>
    </xf>
    <xf numFmtId="176" fontId="0" fillId="0" borderId="18" xfId="0" applyNumberFormat="1" applyBorder="1" applyAlignment="1">
      <alignment/>
    </xf>
    <xf numFmtId="176" fontId="9" fillId="0" borderId="10" xfId="0" applyNumberFormat="1" applyFont="1" applyBorder="1" applyAlignment="1">
      <alignment horizontal="justify" vertical="top"/>
    </xf>
    <xf numFmtId="176" fontId="0" fillId="0" borderId="10" xfId="0" applyNumberFormat="1" applyFont="1" applyBorder="1" applyAlignment="1">
      <alignment/>
    </xf>
    <xf numFmtId="0" fontId="9" fillId="0" borderId="13" xfId="0" applyFont="1" applyBorder="1" applyAlignment="1">
      <alignment vertical="justify" wrapText="1"/>
    </xf>
    <xf numFmtId="49" fontId="7" fillId="33" borderId="10" xfId="0" applyNumberFormat="1" applyFont="1" applyFill="1" applyBorder="1" applyAlignment="1">
      <alignment horizontal="right" vertical="top" wrapText="1"/>
    </xf>
    <xf numFmtId="0" fontId="13" fillId="33" borderId="12" xfId="0" applyFont="1" applyFill="1" applyBorder="1" applyAlignment="1">
      <alignment vertical="justify"/>
    </xf>
    <xf numFmtId="0" fontId="9" fillId="0" borderId="12" xfId="0" applyFont="1" applyBorder="1" applyAlignment="1">
      <alignment horizontal="justify" vertical="top" wrapText="1"/>
    </xf>
    <xf numFmtId="49" fontId="9" fillId="0" borderId="10" xfId="0" applyNumberFormat="1" applyFont="1" applyBorder="1" applyAlignment="1">
      <alignment horizontal="justify" vertical="top"/>
    </xf>
    <xf numFmtId="0" fontId="9" fillId="0" borderId="14" xfId="0" applyFont="1" applyBorder="1" applyAlignment="1">
      <alignment horizontal="justify" vertical="top" wrapText="1"/>
    </xf>
    <xf numFmtId="0" fontId="9" fillId="0" borderId="10" xfId="0" applyFont="1" applyBorder="1" applyAlignment="1">
      <alignment horizontal="justify" vertical="top"/>
    </xf>
    <xf numFmtId="49" fontId="7" fillId="0" borderId="16" xfId="0" applyNumberFormat="1" applyFont="1" applyFill="1" applyBorder="1" applyAlignment="1">
      <alignment horizontal="right" vertical="top" wrapText="1"/>
    </xf>
    <xf numFmtId="0" fontId="23" fillId="0" borderId="13" xfId="0" applyFont="1" applyBorder="1" applyAlignment="1">
      <alignment horizontal="left" vertical="justify" wrapText="1"/>
    </xf>
    <xf numFmtId="0" fontId="23" fillId="0" borderId="10" xfId="0" applyFont="1" applyBorder="1" applyAlignment="1">
      <alignment horizontal="left" vertical="top" wrapText="1"/>
    </xf>
    <xf numFmtId="0" fontId="10" fillId="0" borderId="10" xfId="0" applyFont="1" applyBorder="1" applyAlignment="1">
      <alignment horizontal="justify"/>
    </xf>
    <xf numFmtId="0" fontId="10" fillId="0" borderId="13" xfId="0" applyFont="1" applyBorder="1" applyAlignment="1">
      <alignment horizontal="justify"/>
    </xf>
    <xf numFmtId="0" fontId="23" fillId="0" borderId="10" xfId="0" applyFont="1" applyBorder="1" applyAlignment="1">
      <alignment vertical="justify" wrapText="1"/>
    </xf>
    <xf numFmtId="0" fontId="10" fillId="33" borderId="13" xfId="0" applyFont="1" applyFill="1" applyBorder="1" applyAlignment="1">
      <alignment horizontal="justify"/>
    </xf>
    <xf numFmtId="0" fontId="10" fillId="0" borderId="13" xfId="0" applyFont="1" applyBorder="1" applyAlignment="1">
      <alignment horizontal="justify" vertical="justify"/>
    </xf>
    <xf numFmtId="0" fontId="6" fillId="0" borderId="10" xfId="0" applyFont="1" applyBorder="1" applyAlignment="1">
      <alignment horizontal="left" vertical="top" wrapText="1"/>
    </xf>
    <xf numFmtId="0" fontId="13" fillId="0" borderId="10" xfId="0" applyFont="1" applyBorder="1" applyAlignment="1">
      <alignment vertical="justify"/>
    </xf>
    <xf numFmtId="0" fontId="13" fillId="0" borderId="10" xfId="0" applyFont="1" applyBorder="1" applyAlignment="1">
      <alignment vertical="top" wrapText="1"/>
    </xf>
    <xf numFmtId="0" fontId="23" fillId="0" borderId="10" xfId="0" applyFont="1" applyBorder="1" applyAlignment="1">
      <alignment horizontal="left" vertical="justify" wrapText="1"/>
    </xf>
    <xf numFmtId="49" fontId="24" fillId="0" borderId="10" xfId="0" applyNumberFormat="1" applyFont="1" applyBorder="1" applyAlignment="1">
      <alignment horizontal="right" vertical="top" wrapText="1"/>
    </xf>
    <xf numFmtId="0" fontId="0" fillId="0" borderId="0" xfId="0" applyBorder="1" applyAlignment="1">
      <alignment/>
    </xf>
    <xf numFmtId="0" fontId="9" fillId="0" borderId="15" xfId="0" applyFont="1" applyBorder="1" applyAlignment="1">
      <alignment horizontal="justify" vertical="top" wrapText="1"/>
    </xf>
    <xf numFmtId="0" fontId="9" fillId="0" borderId="11" xfId="0" applyFont="1" applyFill="1" applyBorder="1" applyAlignment="1">
      <alignment horizontal="justify" vertical="top" wrapText="1"/>
    </xf>
    <xf numFmtId="176" fontId="9" fillId="33" borderId="10" xfId="0" applyNumberFormat="1" applyFont="1" applyFill="1" applyBorder="1" applyAlignment="1">
      <alignment horizontal="justify" vertical="top"/>
    </xf>
    <xf numFmtId="0" fontId="20" fillId="0" borderId="12" xfId="0" applyFont="1" applyBorder="1" applyAlignment="1">
      <alignment/>
    </xf>
    <xf numFmtId="176" fontId="1" fillId="0" borderId="10" xfId="0" applyNumberFormat="1" applyFont="1" applyBorder="1" applyAlignment="1">
      <alignment horizontal="right" vertical="justify"/>
    </xf>
    <xf numFmtId="0" fontId="9" fillId="0" borderId="10" xfId="0" applyFont="1" applyFill="1" applyBorder="1" applyAlignment="1">
      <alignment vertical="justify" wrapText="1"/>
    </xf>
    <xf numFmtId="0" fontId="1" fillId="0" borderId="0" xfId="0" applyFont="1" applyAlignment="1">
      <alignment/>
    </xf>
    <xf numFmtId="0" fontId="12" fillId="0" borderId="0" xfId="0" applyFont="1" applyAlignment="1">
      <alignment/>
    </xf>
    <xf numFmtId="0" fontId="21" fillId="0" borderId="10" xfId="0" applyFont="1" applyBorder="1" applyAlignment="1">
      <alignment horizontal="justify" wrapText="1"/>
    </xf>
    <xf numFmtId="0" fontId="23" fillId="0" borderId="11" xfId="0" applyNumberFormat="1" applyFont="1" applyBorder="1" applyAlignment="1">
      <alignment horizontal="left" vertical="top" wrapText="1"/>
    </xf>
    <xf numFmtId="176" fontId="1" fillId="0" borderId="10" xfId="0" applyNumberFormat="1" applyFont="1" applyBorder="1" applyAlignment="1">
      <alignment/>
    </xf>
    <xf numFmtId="0" fontId="2" fillId="0" borderId="10" xfId="0" applyFont="1" applyBorder="1" applyAlignment="1">
      <alignment horizontal="center"/>
    </xf>
    <xf numFmtId="0" fontId="10" fillId="0" borderId="14" xfId="0" applyFont="1" applyBorder="1" applyAlignment="1">
      <alignment horizontal="justify" vertical="justify" wrapText="1"/>
    </xf>
    <xf numFmtId="0" fontId="15" fillId="0" borderId="10" xfId="0" applyFont="1" applyBorder="1" applyAlignment="1">
      <alignment vertical="top" wrapText="1"/>
    </xf>
    <xf numFmtId="0" fontId="16" fillId="0" borderId="10" xfId="0" applyFont="1" applyBorder="1" applyAlignment="1">
      <alignment vertical="top" wrapText="1"/>
    </xf>
    <xf numFmtId="0" fontId="16" fillId="0" borderId="10" xfId="0" applyFont="1" applyBorder="1" applyAlignment="1">
      <alignment vertical="justify" wrapText="1"/>
    </xf>
    <xf numFmtId="9" fontId="6" fillId="0" borderId="10" xfId="57" applyFont="1" applyBorder="1" applyAlignment="1">
      <alignment horizontal="left" vertical="justify"/>
    </xf>
    <xf numFmtId="176" fontId="6" fillId="0" borderId="11" xfId="0" applyNumberFormat="1" applyFont="1" applyBorder="1" applyAlignment="1">
      <alignment horizontal="right" vertical="top" wrapText="1"/>
    </xf>
    <xf numFmtId="176" fontId="6" fillId="0" borderId="10" xfId="0" applyNumberFormat="1" applyFont="1" applyBorder="1" applyAlignment="1">
      <alignment horizontal="center" vertical="justify"/>
    </xf>
    <xf numFmtId="176" fontId="6" fillId="0" borderId="14" xfId="0" applyNumberFormat="1" applyFont="1" applyBorder="1" applyAlignment="1">
      <alignment horizontal="center" vertical="justify"/>
    </xf>
    <xf numFmtId="176" fontId="0" fillId="0" borderId="10" xfId="0" applyNumberFormat="1" applyFont="1" applyBorder="1" applyAlignment="1">
      <alignment horizontal="center" vertical="justify"/>
    </xf>
    <xf numFmtId="0" fontId="10" fillId="0" borderId="10" xfId="0" applyFont="1" applyFill="1" applyBorder="1" applyAlignment="1">
      <alignment horizontal="justify" vertical="top" wrapText="1"/>
    </xf>
    <xf numFmtId="176" fontId="1" fillId="0" borderId="15" xfId="0" applyNumberFormat="1" applyFont="1" applyFill="1" applyBorder="1" applyAlignment="1">
      <alignment vertical="justify"/>
    </xf>
    <xf numFmtId="176" fontId="1" fillId="0" borderId="20" xfId="0" applyNumberFormat="1" applyFont="1" applyBorder="1" applyAlignment="1">
      <alignment vertical="justify"/>
    </xf>
    <xf numFmtId="0" fontId="10" fillId="0" borderId="13" xfId="0" applyFont="1" applyFill="1" applyBorder="1" applyAlignment="1">
      <alignment horizontal="justify" vertical="top" wrapText="1"/>
    </xf>
    <xf numFmtId="0" fontId="10" fillId="0" borderId="10" xfId="0" applyFont="1" applyFill="1" applyBorder="1" applyAlignment="1">
      <alignment horizontal="justify"/>
    </xf>
    <xf numFmtId="0" fontId="10" fillId="33" borderId="13" xfId="0" applyFont="1" applyFill="1" applyBorder="1" applyAlignment="1">
      <alignment horizontal="justify" vertical="justify"/>
    </xf>
    <xf numFmtId="0" fontId="10" fillId="0" borderId="14" xfId="0" applyFont="1" applyBorder="1" applyAlignment="1">
      <alignment horizontal="center"/>
    </xf>
    <xf numFmtId="0" fontId="19" fillId="33" borderId="10" xfId="0" applyFont="1" applyFill="1" applyBorder="1" applyAlignment="1">
      <alignment vertical="top" wrapText="1"/>
    </xf>
    <xf numFmtId="49" fontId="27" fillId="0" borderId="16" xfId="0" applyNumberFormat="1" applyFont="1" applyBorder="1" applyAlignment="1">
      <alignment horizontal="right" vertical="top" wrapText="1"/>
    </xf>
    <xf numFmtId="0" fontId="27" fillId="0" borderId="10" xfId="0" applyFont="1" applyBorder="1" applyAlignment="1">
      <alignment horizontal="justify" vertical="top" wrapText="1"/>
    </xf>
    <xf numFmtId="0" fontId="28" fillId="0" borderId="12" xfId="0" applyFont="1" applyBorder="1" applyAlignment="1">
      <alignment/>
    </xf>
    <xf numFmtId="176" fontId="28" fillId="0" borderId="10" xfId="0" applyNumberFormat="1" applyFont="1" applyBorder="1" applyAlignment="1">
      <alignment/>
    </xf>
    <xf numFmtId="49" fontId="27" fillId="0" borderId="21" xfId="0" applyNumberFormat="1" applyFont="1" applyBorder="1" applyAlignment="1">
      <alignment horizontal="right" vertical="top" wrapText="1"/>
    </xf>
    <xf numFmtId="0" fontId="28" fillId="0" borderId="10" xfId="0" applyFont="1" applyBorder="1" applyAlignment="1">
      <alignment/>
    </xf>
    <xf numFmtId="49" fontId="27" fillId="0" borderId="16" xfId="0" applyNumberFormat="1" applyFont="1" applyFill="1" applyBorder="1" applyAlignment="1">
      <alignment horizontal="right" vertical="top" wrapText="1"/>
    </xf>
    <xf numFmtId="0" fontId="12" fillId="0" borderId="10" xfId="0" applyFont="1" applyFill="1" applyBorder="1" applyAlignment="1">
      <alignment horizontal="center"/>
    </xf>
    <xf numFmtId="176" fontId="28" fillId="0" borderId="10" xfId="0" applyNumberFormat="1" applyFont="1" applyBorder="1" applyAlignment="1">
      <alignment vertical="top"/>
    </xf>
    <xf numFmtId="0" fontId="27" fillId="0" borderId="10" xfId="0" applyFont="1" applyBorder="1" applyAlignment="1">
      <alignment horizontal="justify" vertical="top"/>
    </xf>
    <xf numFmtId="0" fontId="28" fillId="0" borderId="10" xfId="0" applyFont="1" applyBorder="1" applyAlignment="1">
      <alignment vertical="top"/>
    </xf>
    <xf numFmtId="49" fontId="27" fillId="0" borderId="10" xfId="0" applyNumberFormat="1" applyFont="1" applyBorder="1" applyAlignment="1">
      <alignment horizontal="right" vertical="top" wrapText="1"/>
    </xf>
    <xf numFmtId="0" fontId="12" fillId="0" borderId="10" xfId="0" applyNumberFormat="1" applyFont="1" applyBorder="1" applyAlignment="1">
      <alignment horizontal="justify" vertical="top"/>
    </xf>
    <xf numFmtId="0" fontId="29" fillId="0" borderId="0" xfId="0" applyFont="1" applyAlignment="1" applyProtection="1">
      <alignment horizontal="left" wrapText="1"/>
      <protection locked="0"/>
    </xf>
    <xf numFmtId="0" fontId="6" fillId="0" borderId="0" xfId="0" applyFont="1" applyAlignment="1">
      <alignment horizontal="left" vertical="top" wrapText="1"/>
    </xf>
    <xf numFmtId="49" fontId="24" fillId="0" borderId="18" xfId="0" applyNumberFormat="1" applyFont="1" applyBorder="1" applyAlignment="1">
      <alignment horizontal="right" vertical="top" wrapText="1"/>
    </xf>
    <xf numFmtId="176" fontId="11" fillId="0" borderId="11" xfId="0" applyNumberFormat="1" applyFont="1" applyBorder="1" applyAlignment="1">
      <alignment horizontal="center" vertical="justify"/>
    </xf>
    <xf numFmtId="176" fontId="6" fillId="0" borderId="10" xfId="0" applyNumberFormat="1" applyFont="1" applyBorder="1" applyAlignment="1">
      <alignment/>
    </xf>
    <xf numFmtId="176" fontId="0" fillId="0" borderId="10" xfId="0" applyNumberFormat="1" applyBorder="1" applyAlignment="1">
      <alignment vertical="top"/>
    </xf>
    <xf numFmtId="0" fontId="11" fillId="0" borderId="10" xfId="0" applyFont="1" applyBorder="1" applyAlignment="1">
      <alignment horizontal="left" vertical="top" wrapText="1"/>
    </xf>
    <xf numFmtId="0" fontId="10" fillId="0" borderId="10" xfId="0" applyFont="1" applyBorder="1" applyAlignment="1">
      <alignment horizontal="justify" vertical="justify"/>
    </xf>
    <xf numFmtId="176" fontId="1" fillId="0" borderId="10" xfId="0" applyNumberFormat="1" applyFont="1" applyFill="1" applyBorder="1" applyAlignment="1">
      <alignment horizontal="center" vertical="justify"/>
    </xf>
    <xf numFmtId="176" fontId="1" fillId="0" borderId="11" xfId="0" applyNumberFormat="1" applyFont="1" applyFill="1" applyBorder="1" applyAlignment="1">
      <alignment horizontal="center" vertical="justify"/>
    </xf>
    <xf numFmtId="179" fontId="0" fillId="0" borderId="12" xfId="0" applyNumberFormat="1" applyBorder="1" applyAlignment="1">
      <alignment/>
    </xf>
    <xf numFmtId="176" fontId="6" fillId="0" borderId="0" xfId="0" applyNumberFormat="1" applyFont="1" applyAlignment="1">
      <alignment horizontal="center" vertical="justify"/>
    </xf>
    <xf numFmtId="0" fontId="0" fillId="0" borderId="21" xfId="0" applyFont="1" applyBorder="1" applyAlignment="1">
      <alignment/>
    </xf>
    <xf numFmtId="176" fontId="11" fillId="0" borderId="10" xfId="0" applyNumberFormat="1" applyFont="1" applyBorder="1" applyAlignment="1">
      <alignment horizontal="center" vertical="top"/>
    </xf>
    <xf numFmtId="176" fontId="0" fillId="0" borderId="13" xfId="0" applyNumberFormat="1" applyFont="1" applyBorder="1" applyAlignment="1">
      <alignment horizontal="center" vertical="justify"/>
    </xf>
    <xf numFmtId="176" fontId="0" fillId="0" borderId="21" xfId="0" applyNumberFormat="1" applyFont="1" applyBorder="1" applyAlignment="1">
      <alignment horizontal="center" vertical="justify"/>
    </xf>
    <xf numFmtId="176" fontId="0" fillId="0" borderId="20" xfId="0" applyNumberFormat="1" applyFont="1" applyBorder="1" applyAlignment="1">
      <alignment horizontal="center" vertical="justify"/>
    </xf>
    <xf numFmtId="176" fontId="0" fillId="0" borderId="14" xfId="0" applyNumberFormat="1" applyFont="1" applyBorder="1" applyAlignment="1">
      <alignment horizontal="center" vertical="justify"/>
    </xf>
    <xf numFmtId="176" fontId="0" fillId="0" borderId="18" xfId="0" applyNumberFormat="1" applyFont="1" applyBorder="1" applyAlignment="1">
      <alignment horizontal="center" vertical="justify"/>
    </xf>
    <xf numFmtId="176" fontId="0" fillId="0" borderId="10" xfId="0" applyNumberFormat="1" applyFont="1" applyFill="1" applyBorder="1" applyAlignment="1">
      <alignment horizontal="center" vertical="justify"/>
    </xf>
    <xf numFmtId="176" fontId="0" fillId="0" borderId="15" xfId="0" applyNumberFormat="1" applyFont="1" applyFill="1" applyBorder="1" applyAlignment="1">
      <alignment horizontal="center" vertical="justify"/>
    </xf>
    <xf numFmtId="176" fontId="0" fillId="0" borderId="0" xfId="0" applyNumberFormat="1" applyFont="1" applyBorder="1" applyAlignment="1">
      <alignment horizontal="center" vertical="justify"/>
    </xf>
    <xf numFmtId="0" fontId="0" fillId="0" borderId="10" xfId="0" applyFont="1" applyBorder="1" applyAlignment="1">
      <alignment/>
    </xf>
    <xf numFmtId="176" fontId="0" fillId="0" borderId="10" xfId="0" applyNumberFormat="1" applyFont="1" applyBorder="1" applyAlignment="1">
      <alignment/>
    </xf>
    <xf numFmtId="179" fontId="0" fillId="0" borderId="10" xfId="0" applyNumberFormat="1" applyFont="1" applyBorder="1" applyAlignment="1">
      <alignment/>
    </xf>
    <xf numFmtId="176" fontId="0" fillId="0" borderId="10" xfId="0" applyNumberFormat="1" applyFont="1" applyBorder="1" applyAlignment="1">
      <alignment/>
    </xf>
    <xf numFmtId="176" fontId="0" fillId="0" borderId="11" xfId="0" applyNumberFormat="1" applyFont="1" applyBorder="1" applyAlignment="1">
      <alignment/>
    </xf>
    <xf numFmtId="176" fontId="0" fillId="0" borderId="10" xfId="0" applyNumberFormat="1" applyFont="1" applyBorder="1" applyAlignment="1">
      <alignment horizontal="center" vertical="top"/>
    </xf>
    <xf numFmtId="176" fontId="1" fillId="0" borderId="10" xfId="0" applyNumberFormat="1" applyFont="1" applyBorder="1" applyAlignment="1">
      <alignment horizontal="center" vertical="top"/>
    </xf>
    <xf numFmtId="176" fontId="0" fillId="0" borderId="13" xfId="0" applyNumberFormat="1" applyFont="1" applyBorder="1" applyAlignment="1">
      <alignment/>
    </xf>
    <xf numFmtId="176" fontId="0" fillId="0" borderId="14" xfId="0" applyNumberFormat="1" applyFont="1" applyBorder="1" applyAlignment="1">
      <alignment/>
    </xf>
    <xf numFmtId="176" fontId="0" fillId="0" borderId="20" xfId="0" applyNumberFormat="1" applyFont="1" applyBorder="1" applyAlignment="1">
      <alignment/>
    </xf>
    <xf numFmtId="176" fontId="0" fillId="0" borderId="11" xfId="0" applyNumberFormat="1" applyFont="1" applyBorder="1" applyAlignment="1">
      <alignment horizontal="center" vertical="justify"/>
    </xf>
    <xf numFmtId="176" fontId="0" fillId="0" borderId="18" xfId="0" applyNumberFormat="1" applyFont="1" applyBorder="1" applyAlignment="1">
      <alignment/>
    </xf>
    <xf numFmtId="176" fontId="0" fillId="0" borderId="14" xfId="0" applyNumberFormat="1" applyFont="1" applyBorder="1" applyAlignment="1">
      <alignment vertical="top"/>
    </xf>
    <xf numFmtId="176" fontId="0" fillId="0" borderId="10" xfId="0" applyNumberFormat="1" applyFont="1" applyBorder="1" applyAlignment="1">
      <alignment vertical="top"/>
    </xf>
    <xf numFmtId="176" fontId="0" fillId="0" borderId="15" xfId="0" applyNumberFormat="1" applyFont="1" applyBorder="1" applyAlignment="1">
      <alignment/>
    </xf>
    <xf numFmtId="176" fontId="0" fillId="0" borderId="14" xfId="0" applyNumberFormat="1" applyFont="1" applyBorder="1" applyAlignment="1">
      <alignment vertical="justify"/>
    </xf>
    <xf numFmtId="176" fontId="0" fillId="0" borderId="15" xfId="0" applyNumberFormat="1" applyFont="1" applyFill="1" applyBorder="1" applyAlignment="1">
      <alignment vertical="justify"/>
    </xf>
    <xf numFmtId="176" fontId="0" fillId="0" borderId="12" xfId="0" applyNumberFormat="1" applyFont="1" applyBorder="1" applyAlignment="1">
      <alignment/>
    </xf>
    <xf numFmtId="176" fontId="0" fillId="0" borderId="17" xfId="0" applyNumberFormat="1" applyFont="1" applyBorder="1" applyAlignment="1">
      <alignment horizontal="center" vertical="justify"/>
    </xf>
    <xf numFmtId="176" fontId="0" fillId="0" borderId="12" xfId="0" applyNumberFormat="1" applyFont="1" applyBorder="1" applyAlignment="1">
      <alignment horizontal="center" vertical="justify"/>
    </xf>
    <xf numFmtId="0" fontId="9" fillId="0" borderId="18" xfId="0" applyFont="1" applyBorder="1" applyAlignment="1">
      <alignment horizontal="justify" vertical="top"/>
    </xf>
    <xf numFmtId="0" fontId="9" fillId="0" borderId="14" xfId="0" applyFont="1" applyBorder="1" applyAlignment="1">
      <alignment vertical="top" wrapText="1"/>
    </xf>
    <xf numFmtId="176" fontId="1" fillId="0" borderId="0" xfId="0" applyNumberFormat="1" applyFont="1" applyAlignment="1">
      <alignment/>
    </xf>
    <xf numFmtId="176" fontId="0" fillId="0" borderId="0" xfId="0" applyNumberFormat="1" applyFont="1" applyAlignment="1">
      <alignment/>
    </xf>
    <xf numFmtId="176" fontId="0" fillId="0" borderId="0" xfId="0" applyNumberFormat="1" applyFont="1" applyAlignment="1">
      <alignment/>
    </xf>
    <xf numFmtId="176" fontId="0" fillId="0" borderId="10" xfId="0" applyNumberFormat="1" applyFont="1" applyBorder="1" applyAlignment="1">
      <alignment horizontal="center" vertical="justify"/>
    </xf>
    <xf numFmtId="176" fontId="0" fillId="0" borderId="10" xfId="0" applyNumberFormat="1" applyFont="1" applyBorder="1" applyAlignment="1">
      <alignment horizontal="center" vertical="top"/>
    </xf>
    <xf numFmtId="176" fontId="11" fillId="0" borderId="13" xfId="0" applyNumberFormat="1" applyFont="1" applyBorder="1" applyAlignment="1">
      <alignment horizontal="center" vertical="justify"/>
    </xf>
    <xf numFmtId="176" fontId="6" fillId="0" borderId="13" xfId="0" applyNumberFormat="1" applyFont="1" applyBorder="1" applyAlignment="1">
      <alignment horizontal="center" vertical="justify"/>
    </xf>
    <xf numFmtId="176" fontId="11" fillId="0" borderId="11" xfId="0" applyNumberFormat="1" applyFont="1" applyBorder="1" applyAlignment="1">
      <alignment horizontal="center" vertical="top" wrapText="1"/>
    </xf>
    <xf numFmtId="176" fontId="6" fillId="0" borderId="10" xfId="0" applyNumberFormat="1" applyFont="1" applyBorder="1" applyAlignment="1">
      <alignment horizontal="center"/>
    </xf>
    <xf numFmtId="176" fontId="0" fillId="0" borderId="11" xfId="0" applyNumberFormat="1" applyFont="1" applyBorder="1" applyAlignment="1">
      <alignment horizontal="center"/>
    </xf>
    <xf numFmtId="0" fontId="23" fillId="0" borderId="0" xfId="0" applyFont="1" applyAlignment="1" applyProtection="1">
      <alignment horizontal="left" vertical="top" wrapText="1"/>
      <protection locked="0"/>
    </xf>
    <xf numFmtId="49" fontId="7" fillId="33" borderId="19" xfId="0" applyNumberFormat="1" applyFont="1" applyFill="1" applyBorder="1" applyAlignment="1">
      <alignment horizontal="right" vertical="top" wrapText="1"/>
    </xf>
    <xf numFmtId="0" fontId="13" fillId="33" borderId="13" xfId="0" applyFont="1" applyFill="1" applyBorder="1" applyAlignment="1">
      <alignment vertical="top" wrapText="1"/>
    </xf>
    <xf numFmtId="176" fontId="0" fillId="0" borderId="10" xfId="0" applyNumberFormat="1" applyFont="1" applyFill="1" applyBorder="1" applyAlignment="1">
      <alignment horizontal="center" vertical="justify"/>
    </xf>
    <xf numFmtId="49" fontId="23" fillId="0" borderId="11" xfId="0" applyNumberFormat="1" applyFont="1" applyBorder="1" applyAlignment="1">
      <alignment horizontal="right" vertical="top" wrapText="1"/>
    </xf>
    <xf numFmtId="176" fontId="6" fillId="0" borderId="20" xfId="0" applyNumberFormat="1" applyFont="1" applyBorder="1" applyAlignment="1">
      <alignment horizontal="center" vertical="justify"/>
    </xf>
    <xf numFmtId="0" fontId="6" fillId="0" borderId="10" xfId="0" applyFont="1" applyBorder="1" applyAlignment="1">
      <alignment vertical="justify" wrapText="1"/>
    </xf>
    <xf numFmtId="0" fontId="10" fillId="0" borderId="13" xfId="0" applyFont="1" applyBorder="1" applyAlignment="1">
      <alignment vertical="justify" wrapText="1"/>
    </xf>
    <xf numFmtId="176" fontId="0" fillId="0" borderId="21" xfId="0" applyNumberFormat="1" applyFont="1" applyBorder="1" applyAlignment="1">
      <alignment/>
    </xf>
    <xf numFmtId="0" fontId="13" fillId="33" borderId="17" xfId="0" applyFont="1" applyFill="1" applyBorder="1" applyAlignment="1">
      <alignment vertical="top" wrapText="1"/>
    </xf>
    <xf numFmtId="176" fontId="0" fillId="0" borderId="0" xfId="0" applyNumberFormat="1" applyBorder="1" applyAlignment="1">
      <alignment/>
    </xf>
    <xf numFmtId="49" fontId="22" fillId="0" borderId="23" xfId="0" applyNumberFormat="1" applyFont="1" applyBorder="1" applyAlignment="1">
      <alignment horizontal="center" vertical="top" wrapText="1"/>
    </xf>
    <xf numFmtId="49" fontId="22" fillId="0" borderId="10" xfId="0" applyNumberFormat="1" applyFont="1" applyBorder="1" applyAlignment="1">
      <alignment horizontal="center" vertical="top" wrapText="1"/>
    </xf>
    <xf numFmtId="49" fontId="22" fillId="0" borderId="21" xfId="0" applyNumberFormat="1" applyFont="1" applyBorder="1" applyAlignment="1">
      <alignment horizontal="center" vertical="top" wrapText="1"/>
    </xf>
    <xf numFmtId="49" fontId="22" fillId="0" borderId="16" xfId="0" applyNumberFormat="1" applyFont="1" applyBorder="1" applyAlignment="1">
      <alignment horizontal="center" vertical="top" wrapText="1"/>
    </xf>
    <xf numFmtId="49" fontId="30" fillId="0" borderId="10" xfId="0" applyNumberFormat="1" applyFont="1" applyBorder="1" applyAlignment="1">
      <alignment horizontal="center" vertical="justify"/>
    </xf>
    <xf numFmtId="0" fontId="9" fillId="0" borderId="22" xfId="0" applyFont="1" applyBorder="1" applyAlignment="1">
      <alignment horizontal="justify" vertical="top" wrapText="1"/>
    </xf>
    <xf numFmtId="176" fontId="11" fillId="0" borderId="11" xfId="0" applyNumberFormat="1" applyFont="1" applyBorder="1" applyAlignment="1">
      <alignment horizontal="left" vertical="justify"/>
    </xf>
    <xf numFmtId="0" fontId="6" fillId="0" borderId="10" xfId="0" applyFont="1" applyBorder="1" applyAlignment="1">
      <alignment horizontal="justify" vertical="top" wrapText="1"/>
    </xf>
    <xf numFmtId="176" fontId="0" fillId="0" borderId="16" xfId="0" applyNumberFormat="1" applyFont="1" applyBorder="1" applyAlignment="1">
      <alignment horizontal="center" vertical="justify"/>
    </xf>
    <xf numFmtId="176" fontId="6" fillId="0" borderId="10" xfId="0" applyNumberFormat="1" applyFont="1" applyBorder="1" applyAlignment="1" applyProtection="1">
      <alignment horizontal="left" vertical="top" wrapText="1"/>
      <protection locked="0"/>
    </xf>
    <xf numFmtId="0" fontId="11" fillId="0" borderId="10" xfId="0" applyFont="1" applyBorder="1" applyAlignment="1">
      <alignment horizontal="justify" vertical="top"/>
    </xf>
    <xf numFmtId="0" fontId="6" fillId="0" borderId="12" xfId="0" applyFont="1" applyBorder="1" applyAlignment="1">
      <alignment horizontal="left" vertical="top" wrapText="1"/>
    </xf>
    <xf numFmtId="0" fontId="9" fillId="0" borderId="11" xfId="0" applyNumberFormat="1" applyFont="1" applyBorder="1" applyAlignment="1">
      <alignment horizontal="justify" vertical="top" wrapText="1"/>
    </xf>
    <xf numFmtId="176" fontId="6" fillId="0" borderId="21" xfId="0" applyNumberFormat="1" applyFont="1" applyBorder="1" applyAlignment="1">
      <alignment horizontal="center" vertical="justify"/>
    </xf>
    <xf numFmtId="49" fontId="7" fillId="0" borderId="23" xfId="0" applyNumberFormat="1" applyFont="1" applyBorder="1" applyAlignment="1">
      <alignment horizontal="right" vertical="top" wrapText="1"/>
    </xf>
    <xf numFmtId="0" fontId="6" fillId="0" borderId="0" xfId="0" applyFont="1" applyBorder="1" applyAlignment="1">
      <alignment horizontal="left" vertical="top" wrapText="1"/>
    </xf>
    <xf numFmtId="0" fontId="10" fillId="0" borderId="18" xfId="0" applyFont="1" applyBorder="1" applyAlignment="1">
      <alignment horizontal="justify" vertical="justify"/>
    </xf>
    <xf numFmtId="0" fontId="9" fillId="0" borderId="21" xfId="0" applyFont="1" applyBorder="1" applyAlignment="1">
      <alignment horizontal="left" vertical="top" wrapText="1"/>
    </xf>
    <xf numFmtId="179" fontId="6" fillId="0" borderId="0" xfId="0" applyNumberFormat="1" applyFont="1" applyAlignment="1">
      <alignment horizontal="center" vertical="justify"/>
    </xf>
    <xf numFmtId="179" fontId="0" fillId="0" borderId="21" xfId="0" applyNumberFormat="1" applyFont="1" applyBorder="1" applyAlignment="1">
      <alignment horizontal="center" vertical="justify"/>
    </xf>
    <xf numFmtId="179" fontId="1" fillId="0" borderId="21" xfId="0" applyNumberFormat="1" applyFont="1" applyBorder="1" applyAlignment="1">
      <alignment horizontal="center" vertical="justify"/>
    </xf>
    <xf numFmtId="179" fontId="1" fillId="0" borderId="10" xfId="0" applyNumberFormat="1" applyFont="1" applyBorder="1" applyAlignment="1">
      <alignment horizontal="center" vertical="justify"/>
    </xf>
    <xf numFmtId="179" fontId="6" fillId="0" borderId="10" xfId="0" applyNumberFormat="1" applyFont="1" applyBorder="1" applyAlignment="1">
      <alignment horizontal="center" vertical="justify"/>
    </xf>
    <xf numFmtId="179" fontId="0" fillId="0" borderId="10" xfId="0" applyNumberFormat="1" applyBorder="1" applyAlignment="1">
      <alignment/>
    </xf>
    <xf numFmtId="179" fontId="0" fillId="0" borderId="14" xfId="0" applyNumberFormat="1" applyFont="1" applyBorder="1" applyAlignment="1">
      <alignment/>
    </xf>
    <xf numFmtId="179" fontId="0" fillId="0" borderId="10" xfId="0" applyNumberFormat="1" applyFont="1" applyBorder="1" applyAlignment="1">
      <alignment horizontal="center" vertical="justify"/>
    </xf>
    <xf numFmtId="179" fontId="1" fillId="0" borderId="20" xfId="0" applyNumberFormat="1" applyFont="1" applyBorder="1" applyAlignment="1">
      <alignment horizontal="center" vertical="justify"/>
    </xf>
    <xf numFmtId="179" fontId="0" fillId="0" borderId="13" xfId="0" applyNumberFormat="1" applyBorder="1" applyAlignment="1">
      <alignment/>
    </xf>
    <xf numFmtId="179" fontId="0" fillId="0" borderId="0" xfId="0" applyNumberFormat="1" applyFont="1" applyBorder="1" applyAlignment="1">
      <alignment/>
    </xf>
    <xf numFmtId="179" fontId="1" fillId="0" borderId="13" xfId="0" applyNumberFormat="1" applyFont="1" applyBorder="1" applyAlignment="1">
      <alignment horizontal="center" vertical="justify"/>
    </xf>
    <xf numFmtId="0" fontId="10" fillId="0" borderId="10" xfId="0" applyFont="1" applyBorder="1" applyAlignment="1">
      <alignment vertical="justify" wrapText="1"/>
    </xf>
    <xf numFmtId="0" fontId="10" fillId="0" borderId="0" xfId="0" applyFont="1" applyAlignment="1">
      <alignment horizontal="left" vertical="top" wrapText="1"/>
    </xf>
    <xf numFmtId="0" fontId="0" fillId="0" borderId="11" xfId="0" applyBorder="1" applyAlignment="1">
      <alignment vertical="top"/>
    </xf>
    <xf numFmtId="0" fontId="0" fillId="0" borderId="10" xfId="0" applyBorder="1" applyAlignment="1">
      <alignment vertical="top"/>
    </xf>
    <xf numFmtId="49" fontId="7" fillId="0" borderId="19" xfId="0" applyNumberFormat="1" applyFont="1" applyBorder="1" applyAlignment="1">
      <alignment horizontal="right" vertical="top" wrapText="1"/>
    </xf>
    <xf numFmtId="0" fontId="29" fillId="0" borderId="14" xfId="0" applyFont="1" applyBorder="1" applyAlignment="1" applyProtection="1">
      <alignment horizontal="left" vertical="top" wrapText="1"/>
      <protection locked="0"/>
    </xf>
    <xf numFmtId="176" fontId="6" fillId="0" borderId="14" xfId="0" applyNumberFormat="1" applyFont="1" applyBorder="1" applyAlignment="1">
      <alignment horizontal="center" vertical="top"/>
    </xf>
    <xf numFmtId="176" fontId="6" fillId="0" borderId="11" xfId="0" applyNumberFormat="1" applyFont="1" applyBorder="1" applyAlignment="1">
      <alignment horizontal="center" vertical="justify"/>
    </xf>
    <xf numFmtId="176" fontId="6" fillId="0" borderId="18" xfId="0" applyNumberFormat="1" applyFont="1" applyBorder="1" applyAlignment="1">
      <alignment horizontal="center" vertical="justify"/>
    </xf>
    <xf numFmtId="0" fontId="10" fillId="0" borderId="13" xfId="0" applyFont="1" applyBorder="1" applyAlignment="1">
      <alignment vertical="top" wrapText="1"/>
    </xf>
    <xf numFmtId="0" fontId="22" fillId="0" borderId="10" xfId="0" applyNumberFormat="1" applyFont="1" applyBorder="1" applyAlignment="1">
      <alignment horizontal="justify" vertical="top" wrapText="1" readingOrder="1"/>
    </xf>
    <xf numFmtId="0" fontId="23" fillId="0" borderId="21" xfId="0" applyFont="1" applyBorder="1" applyAlignment="1">
      <alignment horizontal="left" vertical="top" wrapText="1"/>
    </xf>
    <xf numFmtId="0" fontId="6" fillId="0" borderId="11" xfId="0" applyFont="1" applyBorder="1" applyAlignment="1">
      <alignment horizontal="left" vertical="top" wrapText="1"/>
    </xf>
    <xf numFmtId="0" fontId="6" fillId="0" borderId="14" xfId="0" applyFont="1" applyBorder="1" applyAlignment="1">
      <alignment horizontal="left" vertical="top" wrapText="1"/>
    </xf>
    <xf numFmtId="0" fontId="31" fillId="0" borderId="24" xfId="0" applyFont="1" applyBorder="1" applyAlignment="1">
      <alignment horizontal="center" vertical="top" wrapText="1"/>
    </xf>
    <xf numFmtId="0" fontId="31" fillId="0" borderId="25" xfId="0" applyFont="1" applyBorder="1" applyAlignment="1">
      <alignment horizontal="center" vertical="top" wrapText="1"/>
    </xf>
    <xf numFmtId="0" fontId="31" fillId="0" borderId="26" xfId="0" applyFont="1" applyBorder="1" applyAlignment="1">
      <alignment horizontal="center" vertical="top" wrapText="1"/>
    </xf>
    <xf numFmtId="0" fontId="31" fillId="0" borderId="27" xfId="0" applyFont="1" applyBorder="1" applyAlignment="1">
      <alignment horizontal="center" vertical="top" wrapText="1"/>
    </xf>
    <xf numFmtId="0" fontId="31" fillId="0" borderId="28" xfId="0" applyFont="1" applyBorder="1" applyAlignment="1">
      <alignment horizontal="center" vertical="top" wrapText="1"/>
    </xf>
    <xf numFmtId="0" fontId="31" fillId="0" borderId="29" xfId="0" applyFont="1" applyBorder="1" applyAlignment="1">
      <alignment horizontal="center" vertical="top"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21" fillId="0" borderId="0" xfId="0" applyFont="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12" fillId="0" borderId="0" xfId="0" applyFont="1" applyAlignment="1">
      <alignment horizontal="left"/>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4"/>
  <sheetViews>
    <sheetView tabSelected="1" view="pageBreakPreview" zoomScale="75" zoomScaleNormal="75" zoomScaleSheetLayoutView="75" zoomScalePageLayoutView="0" workbookViewId="0" topLeftCell="A1">
      <selection activeCell="F3" sqref="F3"/>
    </sheetView>
  </sheetViews>
  <sheetFormatPr defaultColWidth="9.00390625" defaultRowHeight="12.75"/>
  <cols>
    <col min="1" max="1" width="12.375" style="0" customWidth="1"/>
    <col min="2" max="2" width="36.875" style="0" customWidth="1"/>
    <col min="3" max="3" width="48.125" style="0" customWidth="1"/>
    <col min="4" max="4" width="26.00390625" style="0" customWidth="1"/>
    <col min="5" max="5" width="47.625" style="0" customWidth="1"/>
    <col min="6" max="6" width="21.375" style="0" customWidth="1"/>
    <col min="7" max="7" width="18.75390625" style="0" customWidth="1"/>
    <col min="9" max="9" width="19.25390625" style="0" customWidth="1"/>
  </cols>
  <sheetData>
    <row r="1" spans="5:6" ht="13.5">
      <c r="E1" s="51" t="s">
        <v>17</v>
      </c>
      <c r="F1" s="51" t="s">
        <v>183</v>
      </c>
    </row>
    <row r="2" spans="5:6" ht="13.5">
      <c r="E2" s="51" t="s">
        <v>17</v>
      </c>
      <c r="F2" s="51" t="s">
        <v>82</v>
      </c>
    </row>
    <row r="3" spans="5:6" ht="13.5">
      <c r="E3" s="51" t="s">
        <v>17</v>
      </c>
      <c r="F3" s="51" t="s">
        <v>196</v>
      </c>
    </row>
    <row r="4" spans="2:6" ht="37.5" customHeight="1">
      <c r="B4" s="260" t="s">
        <v>165</v>
      </c>
      <c r="C4" s="260"/>
      <c r="D4" s="260"/>
      <c r="E4" s="260"/>
      <c r="F4" s="260"/>
    </row>
    <row r="5" spans="6:9" ht="13.5" thickBot="1">
      <c r="F5" t="s">
        <v>17</v>
      </c>
      <c r="G5" t="s">
        <v>7</v>
      </c>
      <c r="I5" s="100"/>
    </row>
    <row r="6" spans="1:9" ht="12.75">
      <c r="A6" s="261" t="s">
        <v>104</v>
      </c>
      <c r="B6" s="258" t="s">
        <v>106</v>
      </c>
      <c r="C6" s="265" t="s">
        <v>1</v>
      </c>
      <c r="D6" s="266"/>
      <c r="E6" s="265" t="s">
        <v>2</v>
      </c>
      <c r="F6" s="266"/>
      <c r="G6" s="258" t="s">
        <v>5</v>
      </c>
      <c r="I6" s="100"/>
    </row>
    <row r="7" spans="1:9" ht="54.75" customHeight="1" thickBot="1">
      <c r="A7" s="262"/>
      <c r="B7" s="259"/>
      <c r="C7" s="267"/>
      <c r="D7" s="268"/>
      <c r="E7" s="267"/>
      <c r="F7" s="268"/>
      <c r="G7" s="259"/>
      <c r="I7" s="264"/>
    </row>
    <row r="8" spans="1:9" ht="12.75">
      <c r="A8" s="261" t="s">
        <v>105</v>
      </c>
      <c r="B8" s="258" t="s">
        <v>107</v>
      </c>
      <c r="C8" s="258" t="s">
        <v>3</v>
      </c>
      <c r="D8" s="258" t="s">
        <v>4</v>
      </c>
      <c r="E8" s="258" t="s">
        <v>3</v>
      </c>
      <c r="F8" s="258" t="s">
        <v>4</v>
      </c>
      <c r="G8" s="258" t="s">
        <v>6</v>
      </c>
      <c r="I8" s="264"/>
    </row>
    <row r="9" spans="1:9" ht="54" customHeight="1" thickBot="1">
      <c r="A9" s="262"/>
      <c r="B9" s="259"/>
      <c r="C9" s="259"/>
      <c r="D9" s="259"/>
      <c r="E9" s="259"/>
      <c r="F9" s="259"/>
      <c r="G9" s="259"/>
      <c r="I9" s="264"/>
    </row>
    <row r="10" spans="1:9" ht="12.75">
      <c r="A10" s="68"/>
      <c r="B10" s="69" t="s">
        <v>0</v>
      </c>
      <c r="C10" s="68"/>
      <c r="D10" s="68"/>
      <c r="E10" s="68"/>
      <c r="F10" s="68"/>
      <c r="G10" s="68"/>
      <c r="I10" s="264"/>
    </row>
    <row r="11" spans="1:9" ht="45.75" customHeight="1">
      <c r="A11" s="212" t="s">
        <v>161</v>
      </c>
      <c r="B11" s="4" t="s">
        <v>8</v>
      </c>
      <c r="C11" s="1"/>
      <c r="D11" s="1"/>
      <c r="E11" s="1"/>
      <c r="F11" s="165"/>
      <c r="G11" s="165"/>
      <c r="I11" s="100"/>
    </row>
    <row r="12" spans="1:9" ht="72.75" customHeight="1">
      <c r="A12" s="7"/>
      <c r="B12" s="8"/>
      <c r="C12" s="5" t="s">
        <v>9</v>
      </c>
      <c r="D12" s="192">
        <f>D13+D14+D15+D16+D17+D18+D20+D21+D19</f>
        <v>37521.9</v>
      </c>
      <c r="F12" s="165"/>
      <c r="G12" s="20">
        <f>D12+F12</f>
        <v>37521.9</v>
      </c>
      <c r="I12" s="100"/>
    </row>
    <row r="13" spans="1:7" ht="24" customHeight="1">
      <c r="A13" s="46" t="s">
        <v>89</v>
      </c>
      <c r="B13" s="66" t="s">
        <v>10</v>
      </c>
      <c r="C13" s="9"/>
      <c r="D13" s="119">
        <v>413.3</v>
      </c>
      <c r="E13" s="70"/>
      <c r="F13" s="166"/>
      <c r="G13" s="119">
        <f aca="true" t="shared" si="0" ref="G13:G21">D13+F13</f>
        <v>413.3</v>
      </c>
    </row>
    <row r="14" spans="1:7" ht="24.75" customHeight="1">
      <c r="A14" s="27" t="s">
        <v>90</v>
      </c>
      <c r="B14" s="52" t="s">
        <v>11</v>
      </c>
      <c r="C14" s="10"/>
      <c r="D14" s="119">
        <f>7537.8-500</f>
        <v>7037.8</v>
      </c>
      <c r="E14" s="153"/>
      <c r="F14" s="167"/>
      <c r="G14" s="119">
        <f t="shared" si="0"/>
        <v>7037.8</v>
      </c>
    </row>
    <row r="15" spans="1:7" ht="20.25" customHeight="1">
      <c r="A15" s="46" t="s">
        <v>91</v>
      </c>
      <c r="B15" s="17" t="s">
        <v>112</v>
      </c>
      <c r="C15" s="9"/>
      <c r="D15" s="119">
        <f>15716.7-1300</f>
        <v>14416.7</v>
      </c>
      <c r="E15" s="70"/>
      <c r="F15" s="168"/>
      <c r="G15" s="119">
        <f t="shared" si="0"/>
        <v>14416.7</v>
      </c>
    </row>
    <row r="16" spans="1:7" ht="33.75" customHeight="1">
      <c r="A16" s="27" t="s">
        <v>92</v>
      </c>
      <c r="B16" s="39" t="s">
        <v>83</v>
      </c>
      <c r="C16" s="10"/>
      <c r="D16" s="119">
        <f>209+1800</f>
        <v>2009</v>
      </c>
      <c r="E16" s="70"/>
      <c r="F16" s="168"/>
      <c r="G16" s="119">
        <f t="shared" si="0"/>
        <v>2009</v>
      </c>
    </row>
    <row r="17" spans="1:7" ht="18.75" customHeight="1">
      <c r="A17" s="46" t="s">
        <v>93</v>
      </c>
      <c r="B17" s="17" t="s">
        <v>12</v>
      </c>
      <c r="C17" s="9"/>
      <c r="D17" s="119">
        <v>4964.1</v>
      </c>
      <c r="E17" s="70"/>
      <c r="F17" s="168"/>
      <c r="G17" s="119">
        <f t="shared" si="0"/>
        <v>4964.1</v>
      </c>
    </row>
    <row r="18" spans="1:7" ht="21.75" customHeight="1">
      <c r="A18" s="46" t="s">
        <v>94</v>
      </c>
      <c r="B18" s="17" t="s">
        <v>13</v>
      </c>
      <c r="C18" s="155"/>
      <c r="D18" s="119">
        <v>580.4</v>
      </c>
      <c r="E18" s="70"/>
      <c r="F18" s="168"/>
      <c r="G18" s="119">
        <f t="shared" si="0"/>
        <v>580.4</v>
      </c>
    </row>
    <row r="19" spans="1:7" ht="20.25" customHeight="1">
      <c r="A19" s="46" t="s">
        <v>95</v>
      </c>
      <c r="B19" s="17" t="s">
        <v>86</v>
      </c>
      <c r="C19" s="9"/>
      <c r="D19" s="119">
        <v>50.6</v>
      </c>
      <c r="E19" s="70"/>
      <c r="F19" s="168"/>
      <c r="G19" s="119">
        <f t="shared" si="0"/>
        <v>50.6</v>
      </c>
    </row>
    <row r="20" spans="1:7" ht="30.75" customHeight="1">
      <c r="A20" s="46" t="s">
        <v>96</v>
      </c>
      <c r="B20" s="11" t="s">
        <v>14</v>
      </c>
      <c r="C20" s="12"/>
      <c r="D20" s="193">
        <f>2129.7+1161</f>
        <v>3290.7</v>
      </c>
      <c r="E20" s="153"/>
      <c r="F20" s="167"/>
      <c r="G20" s="119">
        <f t="shared" si="0"/>
        <v>3290.7</v>
      </c>
    </row>
    <row r="21" spans="1:7" ht="26.25" customHeight="1">
      <c r="A21" s="15" t="s">
        <v>97</v>
      </c>
      <c r="B21" s="13" t="s">
        <v>15</v>
      </c>
      <c r="C21" s="14"/>
      <c r="D21" s="119">
        <v>4759.3</v>
      </c>
      <c r="E21" s="70"/>
      <c r="F21" s="168"/>
      <c r="G21" s="119">
        <f t="shared" si="0"/>
        <v>4759.3</v>
      </c>
    </row>
    <row r="22" spans="1:7" ht="84.75" customHeight="1">
      <c r="A22" s="2"/>
      <c r="B22" s="3"/>
      <c r="C22" s="248" t="s">
        <v>98</v>
      </c>
      <c r="D22" s="194">
        <f>D23+D24+D26+D27+D28+D29</f>
        <v>4137.9</v>
      </c>
      <c r="E22" s="248"/>
      <c r="F22" s="118">
        <f>F23+F24+F26+F27+F28+F29</f>
        <v>0</v>
      </c>
      <c r="G22" s="20">
        <f>D22+F22</f>
        <v>4137.9</v>
      </c>
    </row>
    <row r="23" spans="1:7" ht="205.5" customHeight="1">
      <c r="A23" s="46" t="s">
        <v>16</v>
      </c>
      <c r="B23" s="92" t="s">
        <v>103</v>
      </c>
      <c r="C23" s="1"/>
      <c r="D23" s="119">
        <v>2696.7</v>
      </c>
      <c r="E23" s="71"/>
      <c r="F23" s="120">
        <v>0</v>
      </c>
      <c r="G23" s="190">
        <f>D23+F23</f>
        <v>2696.7</v>
      </c>
    </row>
    <row r="24" spans="1:7" ht="276" customHeight="1">
      <c r="A24" s="46" t="s">
        <v>18</v>
      </c>
      <c r="B24" s="249" t="s">
        <v>99</v>
      </c>
      <c r="C24" s="1"/>
      <c r="D24" s="120">
        <v>120</v>
      </c>
      <c r="E24" s="111"/>
      <c r="F24" s="121">
        <v>0</v>
      </c>
      <c r="G24" s="190">
        <f>D24+F24</f>
        <v>120</v>
      </c>
    </row>
    <row r="25" spans="1:7" ht="241.5" customHeight="1">
      <c r="A25" s="2"/>
      <c r="B25" s="110" t="s">
        <v>100</v>
      </c>
      <c r="C25" s="2" t="s">
        <v>17</v>
      </c>
      <c r="D25" s="195"/>
      <c r="E25" s="73"/>
      <c r="F25" s="169"/>
      <c r="G25" s="196"/>
    </row>
    <row r="26" spans="1:7" ht="104.25" customHeight="1">
      <c r="A26" s="141" t="s">
        <v>19</v>
      </c>
      <c r="B26" s="131" t="s">
        <v>87</v>
      </c>
      <c r="C26" s="135"/>
      <c r="D26" s="119">
        <v>48</v>
      </c>
      <c r="E26" s="133"/>
      <c r="F26" s="121">
        <v>0</v>
      </c>
      <c r="G26" s="190">
        <f aca="true" t="shared" si="1" ref="G26:G35">D26+F26</f>
        <v>48</v>
      </c>
    </row>
    <row r="27" spans="1:7" ht="240" customHeight="1">
      <c r="A27" s="130" t="s">
        <v>21</v>
      </c>
      <c r="B27" s="131" t="s">
        <v>20</v>
      </c>
      <c r="C27" s="132"/>
      <c r="D27" s="154">
        <v>320</v>
      </c>
      <c r="E27" s="133"/>
      <c r="F27" s="121">
        <v>0</v>
      </c>
      <c r="G27" s="190">
        <f t="shared" si="1"/>
        <v>320</v>
      </c>
    </row>
    <row r="28" spans="1:7" ht="49.5" customHeight="1">
      <c r="A28" s="134" t="s">
        <v>24</v>
      </c>
      <c r="B28" s="139" t="s">
        <v>22</v>
      </c>
      <c r="C28" s="140"/>
      <c r="D28" s="119">
        <v>533.2</v>
      </c>
      <c r="E28" s="138"/>
      <c r="F28" s="170">
        <v>0</v>
      </c>
      <c r="G28" s="191">
        <f t="shared" si="1"/>
        <v>533.2</v>
      </c>
    </row>
    <row r="29" spans="1:7" ht="36.75" customHeight="1">
      <c r="A29" s="136" t="s">
        <v>101</v>
      </c>
      <c r="B29" s="139" t="s">
        <v>85</v>
      </c>
      <c r="C29" s="140"/>
      <c r="D29" s="154">
        <v>420</v>
      </c>
      <c r="E29" s="138"/>
      <c r="F29" s="170">
        <v>0</v>
      </c>
      <c r="G29" s="191">
        <f t="shared" si="1"/>
        <v>420</v>
      </c>
    </row>
    <row r="30" spans="1:7" ht="269.25" customHeight="1">
      <c r="A30" s="135"/>
      <c r="B30" s="137"/>
      <c r="C30" s="142" t="s">
        <v>166</v>
      </c>
      <c r="D30" s="156">
        <f>D31+D32+D33+D34+D35</f>
        <v>340.6</v>
      </c>
      <c r="E30" s="142" t="s">
        <v>166</v>
      </c>
      <c r="F30" s="156">
        <f>F31+F32+F33+F34+F35</f>
        <v>5</v>
      </c>
      <c r="G30" s="171">
        <f>D30+F30</f>
        <v>345.6</v>
      </c>
    </row>
    <row r="31" spans="1:7" ht="221.25" customHeight="1">
      <c r="A31" s="46" t="s">
        <v>26</v>
      </c>
      <c r="B31" s="17" t="s">
        <v>25</v>
      </c>
      <c r="C31" s="1"/>
      <c r="D31" s="119">
        <f>38.4-4.5</f>
        <v>33.9</v>
      </c>
      <c r="E31" s="71"/>
      <c r="F31" s="121">
        <v>5</v>
      </c>
      <c r="G31" s="121">
        <f t="shared" si="1"/>
        <v>38.9</v>
      </c>
    </row>
    <row r="32" spans="1:7" ht="69" customHeight="1">
      <c r="A32" s="16" t="s">
        <v>28</v>
      </c>
      <c r="B32" s="17" t="s">
        <v>27</v>
      </c>
      <c r="C32" s="6"/>
      <c r="D32" s="154">
        <v>1.5</v>
      </c>
      <c r="E32" s="71"/>
      <c r="F32" s="19"/>
      <c r="G32" s="121">
        <f t="shared" si="1"/>
        <v>1.5</v>
      </c>
    </row>
    <row r="33" spans="1:7" ht="25.5">
      <c r="A33" s="16" t="s">
        <v>30</v>
      </c>
      <c r="B33" s="18" t="s">
        <v>29</v>
      </c>
      <c r="C33" s="6"/>
      <c r="D33" s="119">
        <v>113.8</v>
      </c>
      <c r="E33" s="71"/>
      <c r="F33" s="19"/>
      <c r="G33" s="121">
        <f t="shared" si="1"/>
        <v>113.8</v>
      </c>
    </row>
    <row r="34" spans="1:7" ht="38.25">
      <c r="A34" s="16" t="s">
        <v>32</v>
      </c>
      <c r="B34" s="18" t="s">
        <v>31</v>
      </c>
      <c r="C34" s="6"/>
      <c r="D34" s="119">
        <v>54</v>
      </c>
      <c r="E34" s="71"/>
      <c r="F34" s="19"/>
      <c r="G34" s="121">
        <f t="shared" si="1"/>
        <v>54</v>
      </c>
    </row>
    <row r="35" spans="1:7" ht="38.25">
      <c r="A35" s="16" t="s">
        <v>33</v>
      </c>
      <c r="B35" s="17" t="s">
        <v>34</v>
      </c>
      <c r="C35" s="6"/>
      <c r="D35" s="154">
        <f>137.9-0.5</f>
        <v>137.4</v>
      </c>
      <c r="E35" s="71"/>
      <c r="F35" s="19"/>
      <c r="G35" s="121">
        <f t="shared" si="1"/>
        <v>137.4</v>
      </c>
    </row>
    <row r="36" spans="1:7" ht="54" customHeight="1">
      <c r="A36" s="1"/>
      <c r="B36" s="112"/>
      <c r="C36" s="113" t="s">
        <v>35</v>
      </c>
      <c r="D36" s="20">
        <f>D37+D38+D40+D41+D43+D42</f>
        <v>523.7</v>
      </c>
      <c r="E36" s="71"/>
      <c r="F36" s="19"/>
      <c r="G36" s="19">
        <f aca="true" t="shared" si="2" ref="G36:G44">D36+F36</f>
        <v>523.7</v>
      </c>
    </row>
    <row r="37" spans="1:7" ht="213" customHeight="1">
      <c r="A37" s="46" t="s">
        <v>38</v>
      </c>
      <c r="B37" s="17" t="s">
        <v>36</v>
      </c>
      <c r="C37" s="1"/>
      <c r="D37" s="119">
        <f>149.934</f>
        <v>149.934</v>
      </c>
      <c r="E37" s="71"/>
      <c r="F37" s="19"/>
      <c r="G37" s="121">
        <f t="shared" si="2"/>
        <v>149.934</v>
      </c>
    </row>
    <row r="38" spans="1:7" ht="342.75" customHeight="1">
      <c r="A38" s="46" t="s">
        <v>37</v>
      </c>
      <c r="B38" s="88" t="s">
        <v>128</v>
      </c>
      <c r="C38" s="22"/>
      <c r="D38" s="154">
        <f>1.87</f>
        <v>1.87</v>
      </c>
      <c r="E38" s="72"/>
      <c r="F38" s="29"/>
      <c r="G38" s="29">
        <f t="shared" si="2"/>
        <v>1.87</v>
      </c>
    </row>
    <row r="39" spans="1:7" ht="39" customHeight="1">
      <c r="A39" s="46"/>
      <c r="B39" s="98" t="s">
        <v>127</v>
      </c>
      <c r="C39" s="1"/>
      <c r="D39" s="119"/>
      <c r="E39" s="71"/>
      <c r="F39" s="19"/>
      <c r="G39" s="19"/>
    </row>
    <row r="40" spans="1:7" ht="84.75" customHeight="1">
      <c r="A40" s="16" t="s">
        <v>39</v>
      </c>
      <c r="B40" s="17" t="s">
        <v>88</v>
      </c>
      <c r="C40" s="48"/>
      <c r="D40" s="154">
        <f>1.496</f>
        <v>1.496</v>
      </c>
      <c r="E40" s="73"/>
      <c r="F40" s="33"/>
      <c r="G40" s="175">
        <f t="shared" si="2"/>
        <v>1.496</v>
      </c>
    </row>
    <row r="41" spans="1:7" ht="181.5" customHeight="1">
      <c r="A41" s="46" t="s">
        <v>23</v>
      </c>
      <c r="B41" s="17" t="s">
        <v>40</v>
      </c>
      <c r="C41" s="6"/>
      <c r="D41" s="119">
        <v>48</v>
      </c>
      <c r="E41" s="71"/>
      <c r="F41" s="19"/>
      <c r="G41" s="121">
        <f t="shared" si="2"/>
        <v>48</v>
      </c>
    </row>
    <row r="42" spans="1:7" ht="28.5" customHeight="1">
      <c r="A42" s="87" t="s">
        <v>102</v>
      </c>
      <c r="B42" s="89" t="s">
        <v>111</v>
      </c>
      <c r="C42" s="22"/>
      <c r="D42" s="154">
        <v>70.4</v>
      </c>
      <c r="E42" s="71"/>
      <c r="F42" s="19"/>
      <c r="G42" s="121">
        <f t="shared" si="2"/>
        <v>70.4</v>
      </c>
    </row>
    <row r="43" spans="1:7" ht="49.5" customHeight="1">
      <c r="A43" s="16" t="s">
        <v>42</v>
      </c>
      <c r="B43" s="17" t="s">
        <v>41</v>
      </c>
      <c r="C43" s="22"/>
      <c r="D43" s="119">
        <f>211.5+40.5</f>
        <v>252</v>
      </c>
      <c r="E43" s="71"/>
      <c r="F43" s="19"/>
      <c r="G43" s="121">
        <f t="shared" si="2"/>
        <v>252</v>
      </c>
    </row>
    <row r="44" spans="1:7" ht="100.5" customHeight="1">
      <c r="A44" s="16"/>
      <c r="B44" s="21"/>
      <c r="C44" s="24" t="s">
        <v>43</v>
      </c>
      <c r="D44" s="74">
        <f>D45</f>
        <v>256.7</v>
      </c>
      <c r="E44" s="71"/>
      <c r="F44" s="168"/>
      <c r="G44" s="19">
        <f t="shared" si="2"/>
        <v>256.7</v>
      </c>
    </row>
    <row r="45" spans="1:7" ht="27" customHeight="1">
      <c r="A45" s="16" t="s">
        <v>45</v>
      </c>
      <c r="B45" s="65" t="s">
        <v>44</v>
      </c>
      <c r="C45" s="2"/>
      <c r="D45" s="121">
        <f>245+11.7</f>
        <v>256.7</v>
      </c>
      <c r="E45" s="71"/>
      <c r="F45" s="168"/>
      <c r="G45" s="121">
        <f aca="true" t="shared" si="3" ref="G45:G59">D45+F45</f>
        <v>256.7</v>
      </c>
    </row>
    <row r="46" spans="1:7" ht="41.25" customHeight="1">
      <c r="A46" s="16"/>
      <c r="B46" s="65"/>
      <c r="C46" s="239" t="s">
        <v>185</v>
      </c>
      <c r="D46" s="121">
        <f>D47+D48</f>
        <v>253.5</v>
      </c>
      <c r="E46" s="71"/>
      <c r="F46" s="168"/>
      <c r="G46" s="121">
        <f t="shared" si="3"/>
        <v>253.5</v>
      </c>
    </row>
    <row r="47" spans="1:7" ht="18" customHeight="1">
      <c r="A47" s="16" t="s">
        <v>186</v>
      </c>
      <c r="B47" s="86" t="s">
        <v>187</v>
      </c>
      <c r="C47" s="241"/>
      <c r="D47" s="170">
        <v>223.5</v>
      </c>
      <c r="E47" s="148"/>
      <c r="F47" s="178"/>
      <c r="G47" s="121">
        <f t="shared" si="3"/>
        <v>223.5</v>
      </c>
    </row>
    <row r="48" spans="1:7" ht="42" customHeight="1">
      <c r="A48" s="16" t="s">
        <v>188</v>
      </c>
      <c r="B48" s="86" t="s">
        <v>189</v>
      </c>
      <c r="C48" s="240"/>
      <c r="D48" s="170">
        <v>30</v>
      </c>
      <c r="E48" s="148"/>
      <c r="F48" s="178"/>
      <c r="G48" s="170"/>
    </row>
    <row r="49" spans="1:7" ht="20.25" customHeight="1">
      <c r="A49" s="46"/>
      <c r="B49" s="23" t="s">
        <v>46</v>
      </c>
      <c r="C49" s="1"/>
      <c r="D49" s="19">
        <f>D44+D36+D30+D22+D12+D46</f>
        <v>43034.3</v>
      </c>
      <c r="E49" s="79"/>
      <c r="F49" s="121">
        <f>F44+F36+F30+F22+F12</f>
        <v>5</v>
      </c>
      <c r="G49" s="19">
        <f>D49+F49</f>
        <v>43039.3</v>
      </c>
    </row>
    <row r="50" spans="1:7" ht="18.75" customHeight="1">
      <c r="A50" s="46"/>
      <c r="B50" s="23" t="s">
        <v>47</v>
      </c>
      <c r="C50" s="1"/>
      <c r="D50" s="19"/>
      <c r="E50" s="1"/>
      <c r="F50" s="38"/>
      <c r="G50" s="19"/>
    </row>
    <row r="51" spans="1:7" ht="18.75" customHeight="1">
      <c r="A51" s="208" t="s">
        <v>160</v>
      </c>
      <c r="B51" s="25" t="s">
        <v>48</v>
      </c>
      <c r="C51" s="1"/>
      <c r="D51" s="19"/>
      <c r="E51" s="1"/>
      <c r="F51" s="38"/>
      <c r="G51" s="19"/>
    </row>
    <row r="52" spans="1:7" ht="36.75" customHeight="1">
      <c r="A52" s="26"/>
      <c r="B52" s="30"/>
      <c r="C52" s="90" t="s">
        <v>149</v>
      </c>
      <c r="D52" s="19">
        <f>D53</f>
        <v>11</v>
      </c>
      <c r="E52" s="70"/>
      <c r="F52" s="168"/>
      <c r="G52" s="19">
        <f t="shared" si="3"/>
        <v>11</v>
      </c>
    </row>
    <row r="53" spans="1:7" ht="27.75" customHeight="1">
      <c r="A53" s="26" t="s">
        <v>132</v>
      </c>
      <c r="B53" s="197" t="s">
        <v>133</v>
      </c>
      <c r="C53" s="11" t="s">
        <v>50</v>
      </c>
      <c r="D53" s="119">
        <f>7+4</f>
        <v>11</v>
      </c>
      <c r="E53" s="70"/>
      <c r="F53" s="168"/>
      <c r="G53" s="19">
        <f t="shared" si="3"/>
        <v>11</v>
      </c>
    </row>
    <row r="54" spans="1:7" ht="39.75" customHeight="1">
      <c r="A54" s="46"/>
      <c r="B54" s="114"/>
      <c r="C54" s="90" t="s">
        <v>131</v>
      </c>
      <c r="D54" s="234">
        <f>D55</f>
        <v>22.38572</v>
      </c>
      <c r="E54" s="235"/>
      <c r="F54" s="236"/>
      <c r="G54" s="237">
        <f t="shared" si="3"/>
        <v>22.38572</v>
      </c>
    </row>
    <row r="55" spans="1:7" ht="39" customHeight="1">
      <c r="A55" s="46" t="s">
        <v>51</v>
      </c>
      <c r="B55" s="115" t="s">
        <v>52</v>
      </c>
      <c r="C55" s="106" t="s">
        <v>141</v>
      </c>
      <c r="D55" s="230">
        <f>15+7.38572</f>
        <v>22.38572</v>
      </c>
      <c r="E55" s="231"/>
      <c r="F55" s="232"/>
      <c r="G55" s="233">
        <f>D55+F55</f>
        <v>22.38572</v>
      </c>
    </row>
    <row r="56" spans="1:7" ht="18" customHeight="1">
      <c r="A56" s="46"/>
      <c r="B56" s="116"/>
      <c r="C56" s="91" t="s">
        <v>116</v>
      </c>
      <c r="D56" s="31">
        <f>D59</f>
        <v>8.5</v>
      </c>
      <c r="E56" s="72"/>
      <c r="F56" s="172"/>
      <c r="G56" s="29">
        <f t="shared" si="3"/>
        <v>8.5</v>
      </c>
    </row>
    <row r="57" spans="1:7" ht="24.75" customHeight="1">
      <c r="A57" s="46" t="s">
        <v>53</v>
      </c>
      <c r="B57" s="116" t="s">
        <v>54</v>
      </c>
      <c r="C57" s="66" t="s">
        <v>150</v>
      </c>
      <c r="D57" s="119">
        <v>6</v>
      </c>
      <c r="E57" s="71"/>
      <c r="F57" s="168"/>
      <c r="G57" s="121">
        <f t="shared" si="3"/>
        <v>6</v>
      </c>
    </row>
    <row r="58" spans="1:7" ht="24.75" customHeight="1">
      <c r="A58" s="46" t="s">
        <v>154</v>
      </c>
      <c r="B58" s="116" t="s">
        <v>155</v>
      </c>
      <c r="C58" s="203" t="s">
        <v>156</v>
      </c>
      <c r="D58" s="202">
        <v>2.5</v>
      </c>
      <c r="E58" s="72"/>
      <c r="F58" s="174"/>
      <c r="G58" s="121">
        <f t="shared" si="3"/>
        <v>2.5</v>
      </c>
    </row>
    <row r="59" spans="1:7" ht="19.5" customHeight="1">
      <c r="A59" s="46"/>
      <c r="B59" s="116"/>
      <c r="C59" s="204" t="s">
        <v>157</v>
      </c>
      <c r="D59" s="202">
        <f>D57+D58</f>
        <v>8.5</v>
      </c>
      <c r="E59" s="72"/>
      <c r="F59" s="174"/>
      <c r="G59" s="121">
        <f t="shared" si="3"/>
        <v>8.5</v>
      </c>
    </row>
    <row r="60" spans="1:7" ht="15.75" customHeight="1">
      <c r="A60" s="46"/>
      <c r="B60" s="117"/>
      <c r="C60" s="91" t="s">
        <v>117</v>
      </c>
      <c r="D60" s="32">
        <f>D61</f>
        <v>105.8</v>
      </c>
      <c r="E60" s="91"/>
      <c r="F60" s="174">
        <f>F61</f>
        <v>0</v>
      </c>
      <c r="G60" s="19">
        <f aca="true" t="shared" si="4" ref="G60:G70">D60+F60</f>
        <v>105.8</v>
      </c>
    </row>
    <row r="61" spans="1:7" ht="24" customHeight="1">
      <c r="A61" s="46" t="s">
        <v>55</v>
      </c>
      <c r="B61" s="117" t="s">
        <v>56</v>
      </c>
      <c r="C61" s="66" t="s">
        <v>108</v>
      </c>
      <c r="D61" s="119">
        <f>59.8+1+45</f>
        <v>105.8</v>
      </c>
      <c r="E61" s="66"/>
      <c r="F61" s="168"/>
      <c r="G61" s="175">
        <f t="shared" si="4"/>
        <v>105.8</v>
      </c>
    </row>
    <row r="62" spans="1:7" ht="55.5" customHeight="1">
      <c r="A62" s="46" t="s">
        <v>55</v>
      </c>
      <c r="B62" s="117" t="s">
        <v>56</v>
      </c>
      <c r="C62" s="125" t="s">
        <v>120</v>
      </c>
      <c r="D62" s="221">
        <v>20</v>
      </c>
      <c r="E62" s="66"/>
      <c r="F62" s="173"/>
      <c r="G62" s="175">
        <f t="shared" si="4"/>
        <v>20</v>
      </c>
    </row>
    <row r="63" spans="1:7" ht="42" customHeight="1">
      <c r="A63" s="46"/>
      <c r="B63" s="117"/>
      <c r="C63" s="17" t="s">
        <v>180</v>
      </c>
      <c r="D63" s="221">
        <v>20</v>
      </c>
      <c r="E63" s="66"/>
      <c r="F63" s="173"/>
      <c r="G63" s="245">
        <v>20</v>
      </c>
    </row>
    <row r="64" spans="1:7" ht="42.75" customHeight="1">
      <c r="A64" s="46"/>
      <c r="B64" s="97"/>
      <c r="C64" s="90" t="s">
        <v>125</v>
      </c>
      <c r="D64" s="63">
        <f>D65</f>
        <v>7.9</v>
      </c>
      <c r="E64" s="71"/>
      <c r="F64" s="173"/>
      <c r="G64" s="20">
        <f t="shared" si="4"/>
        <v>7.9</v>
      </c>
    </row>
    <row r="65" spans="1:7" ht="25.5" customHeight="1">
      <c r="A65" s="46" t="s">
        <v>57</v>
      </c>
      <c r="B65" s="97" t="s">
        <v>140</v>
      </c>
      <c r="C65" s="92" t="s">
        <v>151</v>
      </c>
      <c r="D65" s="154">
        <f>1+6.9</f>
        <v>7.9</v>
      </c>
      <c r="E65" s="71"/>
      <c r="F65" s="168"/>
      <c r="G65" s="246">
        <f t="shared" si="4"/>
        <v>7.9</v>
      </c>
    </row>
    <row r="66" spans="1:7" ht="27.75" customHeight="1">
      <c r="A66" s="99"/>
      <c r="B66" s="97"/>
      <c r="C66" s="90" t="s">
        <v>149</v>
      </c>
      <c r="D66" s="47">
        <f>D67</f>
        <v>64.5</v>
      </c>
      <c r="E66" s="71"/>
      <c r="F66" s="173"/>
      <c r="G66" s="192">
        <f t="shared" si="4"/>
        <v>64.5</v>
      </c>
    </row>
    <row r="67" spans="1:7" ht="36.75" customHeight="1">
      <c r="A67" s="46" t="s">
        <v>115</v>
      </c>
      <c r="B67" s="143" t="s">
        <v>134</v>
      </c>
      <c r="C67" s="11" t="s">
        <v>118</v>
      </c>
      <c r="D67" s="154">
        <f>43.5+21</f>
        <v>64.5</v>
      </c>
      <c r="E67" s="71"/>
      <c r="F67" s="173"/>
      <c r="G67" s="119">
        <f t="shared" si="4"/>
        <v>64.5</v>
      </c>
    </row>
    <row r="68" spans="1:7" ht="19.5" customHeight="1">
      <c r="A68" s="242"/>
      <c r="B68" s="143"/>
      <c r="C68" s="247" t="s">
        <v>193</v>
      </c>
      <c r="D68" s="119">
        <f>D69</f>
        <v>24</v>
      </c>
      <c r="E68" s="72"/>
      <c r="F68" s="174"/>
      <c r="G68" s="119">
        <f t="shared" si="4"/>
        <v>24</v>
      </c>
    </row>
    <row r="69" spans="1:7" ht="18" customHeight="1">
      <c r="A69" s="40" t="s">
        <v>61</v>
      </c>
      <c r="B69" s="243" t="s">
        <v>62</v>
      </c>
      <c r="C69" s="11" t="s">
        <v>192</v>
      </c>
      <c r="D69" s="244">
        <v>24</v>
      </c>
      <c r="E69" s="148"/>
      <c r="F69" s="177"/>
      <c r="G69" s="119">
        <f t="shared" si="4"/>
        <v>24</v>
      </c>
    </row>
    <row r="70" spans="1:7" ht="12.75">
      <c r="A70" s="40"/>
      <c r="B70" s="58" t="s">
        <v>5</v>
      </c>
      <c r="C70" s="65"/>
      <c r="D70" s="47">
        <f>D52++D54+D56+D60+D64+D66+D62+D68</f>
        <v>264.08572000000004</v>
      </c>
      <c r="E70" s="19"/>
      <c r="F70" s="47">
        <f>F52++F54+F56+F60+F64+F66</f>
        <v>0</v>
      </c>
      <c r="G70" s="33">
        <f t="shared" si="4"/>
        <v>264.08572000000004</v>
      </c>
    </row>
    <row r="71" spans="1:7" ht="23.25" customHeight="1">
      <c r="A71" s="209" t="s">
        <v>162</v>
      </c>
      <c r="B71" s="34" t="s">
        <v>58</v>
      </c>
      <c r="C71" s="35"/>
      <c r="D71" s="28" t="s">
        <v>17</v>
      </c>
      <c r="E71" s="77"/>
      <c r="F71" s="176"/>
      <c r="G71" s="28"/>
    </row>
    <row r="72" spans="1:7" ht="29.25" customHeight="1">
      <c r="A72" s="53"/>
      <c r="B72" s="129"/>
      <c r="C72" s="126" t="s">
        <v>119</v>
      </c>
      <c r="D72" s="19">
        <f>D73</f>
        <v>3</v>
      </c>
      <c r="E72" s="75"/>
      <c r="F72" s="168"/>
      <c r="G72" s="19">
        <f aca="true" t="shared" si="5" ref="G72:G97">D72+F72</f>
        <v>3</v>
      </c>
    </row>
    <row r="73" spans="1:7" ht="29.25" customHeight="1">
      <c r="A73" s="53" t="s">
        <v>59</v>
      </c>
      <c r="B73" s="54" t="s">
        <v>60</v>
      </c>
      <c r="C73" s="66" t="s">
        <v>109</v>
      </c>
      <c r="D73" s="161">
        <v>3</v>
      </c>
      <c r="E73" s="76"/>
      <c r="F73" s="169"/>
      <c r="G73" s="121">
        <f t="shared" si="5"/>
        <v>3</v>
      </c>
    </row>
    <row r="74" spans="1:7" ht="27.75" customHeight="1">
      <c r="A74" s="53"/>
      <c r="B74" s="54"/>
      <c r="C74" s="122" t="s">
        <v>126</v>
      </c>
      <c r="D74" s="19">
        <f>D75</f>
        <v>1348.22</v>
      </c>
      <c r="E74" s="76"/>
      <c r="F74" s="168"/>
      <c r="G74" s="19">
        <f t="shared" si="5"/>
        <v>1348.22</v>
      </c>
    </row>
    <row r="75" spans="1:7" ht="25.5" customHeight="1">
      <c r="A75" s="198" t="s">
        <v>59</v>
      </c>
      <c r="B75" s="199" t="s">
        <v>60</v>
      </c>
      <c r="C75" s="66" t="s">
        <v>152</v>
      </c>
      <c r="D75" s="200">
        <f>1345.604+2.616</f>
        <v>1348.22</v>
      </c>
      <c r="E75" s="76"/>
      <c r="F75" s="168"/>
      <c r="G75" s="121">
        <f t="shared" si="5"/>
        <v>1348.22</v>
      </c>
    </row>
    <row r="76" spans="1:7" ht="27.75" customHeight="1">
      <c r="A76" s="198"/>
      <c r="B76" s="206"/>
      <c r="C76" s="204" t="s">
        <v>158</v>
      </c>
      <c r="D76" s="151">
        <f>D77+D78</f>
        <v>2.5</v>
      </c>
      <c r="E76" s="76"/>
      <c r="F76" s="205"/>
      <c r="G76" s="121">
        <f t="shared" si="5"/>
        <v>2.5</v>
      </c>
    </row>
    <row r="77" spans="1:7" ht="19.5" customHeight="1">
      <c r="A77" s="81" t="s">
        <v>63</v>
      </c>
      <c r="B77" s="82" t="s">
        <v>64</v>
      </c>
      <c r="C77" s="80" t="s">
        <v>159</v>
      </c>
      <c r="D77" s="200">
        <v>1.5</v>
      </c>
      <c r="E77" s="76"/>
      <c r="F77" s="205"/>
      <c r="G77" s="161">
        <f t="shared" si="5"/>
        <v>1.5</v>
      </c>
    </row>
    <row r="78" spans="1:7" ht="25.5" customHeight="1">
      <c r="A78" s="55" t="s">
        <v>59</v>
      </c>
      <c r="B78" s="199" t="s">
        <v>60</v>
      </c>
      <c r="C78" s="80"/>
      <c r="D78" s="200">
        <v>1</v>
      </c>
      <c r="E78" s="207"/>
      <c r="F78" s="168"/>
      <c r="G78" s="161">
        <f t="shared" si="5"/>
        <v>1</v>
      </c>
    </row>
    <row r="79" spans="1:7" ht="25.5" customHeight="1">
      <c r="A79" s="26"/>
      <c r="B79" s="36"/>
      <c r="C79" s="91" t="s">
        <v>129</v>
      </c>
      <c r="D79" s="63">
        <f>D80</f>
        <v>615.201</v>
      </c>
      <c r="E79" s="91"/>
      <c r="F79" s="177">
        <f>F80</f>
        <v>0</v>
      </c>
      <c r="G79" s="19">
        <f t="shared" si="5"/>
        <v>615.201</v>
      </c>
    </row>
    <row r="80" spans="1:7" ht="26.25" customHeight="1">
      <c r="A80" s="46" t="s">
        <v>61</v>
      </c>
      <c r="B80" s="96" t="s">
        <v>62</v>
      </c>
      <c r="C80" s="66" t="s">
        <v>110</v>
      </c>
      <c r="D80" s="154">
        <f>362.8+5.8+2.601+244</f>
        <v>615.201</v>
      </c>
      <c r="E80" s="148"/>
      <c r="F80" s="178"/>
      <c r="G80" s="121">
        <f t="shared" si="5"/>
        <v>615.201</v>
      </c>
    </row>
    <row r="81" spans="1:7" ht="29.25" customHeight="1" thickBot="1">
      <c r="A81" s="55"/>
      <c r="B81" s="56"/>
      <c r="C81" s="127" t="s">
        <v>130</v>
      </c>
      <c r="D81" s="57">
        <f>D82+D83</f>
        <v>376.581</v>
      </c>
      <c r="E81" s="93"/>
      <c r="F81" s="124">
        <f>F83</f>
        <v>0</v>
      </c>
      <c r="G81" s="28">
        <f t="shared" si="5"/>
        <v>376.581</v>
      </c>
    </row>
    <row r="82" spans="1:10" ht="30" customHeight="1">
      <c r="A82" s="81" t="s">
        <v>63</v>
      </c>
      <c r="B82" s="82" t="s">
        <v>64</v>
      </c>
      <c r="C82" s="86" t="s">
        <v>84</v>
      </c>
      <c r="D82" s="162">
        <f>165.681+25.9</f>
        <v>191.58100000000002</v>
      </c>
      <c r="E82" s="71"/>
      <c r="F82" s="180"/>
      <c r="G82" s="121">
        <f t="shared" si="5"/>
        <v>191.58100000000002</v>
      </c>
      <c r="I82" s="252"/>
      <c r="J82" s="253"/>
    </row>
    <row r="83" spans="1:10" ht="27.75" customHeight="1">
      <c r="A83" s="15" t="s">
        <v>59</v>
      </c>
      <c r="B83" s="37" t="s">
        <v>60</v>
      </c>
      <c r="C83" s="66" t="s">
        <v>65</v>
      </c>
      <c r="D83" s="163">
        <v>185</v>
      </c>
      <c r="E83" s="66"/>
      <c r="F83" s="181"/>
      <c r="G83" s="175">
        <f t="shared" si="5"/>
        <v>185</v>
      </c>
      <c r="I83" s="254"/>
      <c r="J83" s="255"/>
    </row>
    <row r="84" spans="1:10" ht="27.75" customHeight="1">
      <c r="A84" s="15"/>
      <c r="B84" s="37"/>
      <c r="C84" s="238"/>
      <c r="D84" s="163"/>
      <c r="E84" s="238" t="s">
        <v>184</v>
      </c>
      <c r="F84" s="181">
        <v>30</v>
      </c>
      <c r="G84" s="175">
        <f t="shared" si="5"/>
        <v>30</v>
      </c>
      <c r="I84" s="254"/>
      <c r="J84" s="255"/>
    </row>
    <row r="85" spans="1:10" ht="63.75" customHeight="1">
      <c r="A85" s="15" t="s">
        <v>63</v>
      </c>
      <c r="B85" s="82" t="s">
        <v>64</v>
      </c>
      <c r="C85" s="66"/>
      <c r="D85" s="163"/>
      <c r="E85" s="66" t="s">
        <v>195</v>
      </c>
      <c r="F85" s="181">
        <v>30</v>
      </c>
      <c r="G85" s="175">
        <f t="shared" si="5"/>
        <v>30</v>
      </c>
      <c r="I85" s="254"/>
      <c r="J85" s="255"/>
    </row>
    <row r="86" spans="1:10" ht="27.75" customHeight="1">
      <c r="A86" s="15"/>
      <c r="B86" s="37"/>
      <c r="C86" s="66"/>
      <c r="D86" s="163"/>
      <c r="E86" s="122" t="s">
        <v>126</v>
      </c>
      <c r="F86" s="123">
        <f>F87</f>
        <v>17</v>
      </c>
      <c r="G86" s="151">
        <f>D86+F86</f>
        <v>17</v>
      </c>
      <c r="I86" s="254"/>
      <c r="J86" s="255"/>
    </row>
    <row r="87" spans="1:10" ht="18" customHeight="1" thickBot="1">
      <c r="A87" s="15" t="s">
        <v>63</v>
      </c>
      <c r="B87" s="82" t="s">
        <v>64</v>
      </c>
      <c r="C87" s="66"/>
      <c r="D87" s="163"/>
      <c r="E87" s="66" t="s">
        <v>124</v>
      </c>
      <c r="F87" s="181">
        <v>17</v>
      </c>
      <c r="G87" s="152">
        <f>D87+F87</f>
        <v>17</v>
      </c>
      <c r="I87" s="256"/>
      <c r="J87" s="257"/>
    </row>
    <row r="88" spans="1:7" ht="13.5" customHeight="1">
      <c r="A88" s="46"/>
      <c r="B88" s="104" t="s">
        <v>5</v>
      </c>
      <c r="C88" s="38"/>
      <c r="D88" s="19">
        <f>D72+D79+D81+D74+D76+D84</f>
        <v>2345.502</v>
      </c>
      <c r="E88" s="103"/>
      <c r="F88" s="105">
        <f>F72+F79+F81+F74+F82+F86+F84</f>
        <v>47</v>
      </c>
      <c r="G88" s="19">
        <f>D88+F88</f>
        <v>2392.502</v>
      </c>
    </row>
    <row r="89" spans="1:7" ht="50.25" customHeight="1">
      <c r="A89" s="210" t="s">
        <v>161</v>
      </c>
      <c r="B89" s="41" t="s">
        <v>68</v>
      </c>
      <c r="C89" s="38"/>
      <c r="D89" s="47"/>
      <c r="E89" s="78"/>
      <c r="F89" s="180"/>
      <c r="G89" s="121"/>
    </row>
    <row r="90" spans="1:7" ht="25.5" customHeight="1">
      <c r="A90" s="46"/>
      <c r="B90" s="128"/>
      <c r="C90" s="94" t="s">
        <v>153</v>
      </c>
      <c r="D90" s="63">
        <f>D91+D92+D96+D97+D98+D99+D100+D103</f>
        <v>182.39999999999998</v>
      </c>
      <c r="E90" s="71"/>
      <c r="F90" s="182"/>
      <c r="G90" s="19">
        <f t="shared" si="5"/>
        <v>182.39999999999998</v>
      </c>
    </row>
    <row r="91" spans="1:7" ht="76.5">
      <c r="A91" s="99" t="s">
        <v>135</v>
      </c>
      <c r="B91" s="251" t="s">
        <v>136</v>
      </c>
      <c r="C91" s="86" t="s">
        <v>114</v>
      </c>
      <c r="D91" s="120">
        <f>92.8-52.8+22.2</f>
        <v>62.2</v>
      </c>
      <c r="E91" s="71"/>
      <c r="F91" s="173"/>
      <c r="G91" s="121">
        <f t="shared" si="5"/>
        <v>62.2</v>
      </c>
    </row>
    <row r="92" spans="1:7" ht="53.25" customHeight="1">
      <c r="A92" s="201" t="s">
        <v>113</v>
      </c>
      <c r="B92" s="250" t="s">
        <v>139</v>
      </c>
      <c r="C92" s="220" t="s">
        <v>142</v>
      </c>
      <c r="D92" s="175">
        <f>24-12+13</f>
        <v>25</v>
      </c>
      <c r="E92" s="73"/>
      <c r="F92" s="169"/>
      <c r="G92" s="161">
        <f t="shared" si="5"/>
        <v>25</v>
      </c>
    </row>
    <row r="93" spans="1:7" ht="27.75" customHeight="1">
      <c r="A93" s="145" t="s">
        <v>67</v>
      </c>
      <c r="B93" s="60" t="s">
        <v>66</v>
      </c>
      <c r="C93" s="84" t="s">
        <v>146</v>
      </c>
      <c r="D93" s="160">
        <f>45-20</f>
        <v>25</v>
      </c>
      <c r="E93" s="71"/>
      <c r="F93" s="173"/>
      <c r="G93" s="121">
        <f t="shared" si="5"/>
        <v>25</v>
      </c>
    </row>
    <row r="94" spans="1:7" ht="19.5" customHeight="1">
      <c r="A94" s="145" t="s">
        <v>17</v>
      </c>
      <c r="B94" s="60" t="s">
        <v>17</v>
      </c>
      <c r="C94" s="86" t="s">
        <v>147</v>
      </c>
      <c r="D94" s="160">
        <f>2.4-1.2</f>
        <v>1.2</v>
      </c>
      <c r="E94" s="71"/>
      <c r="F94" s="173"/>
      <c r="G94" s="121">
        <f t="shared" si="5"/>
        <v>1.2</v>
      </c>
    </row>
    <row r="95" spans="1:7" ht="26.25" customHeight="1">
      <c r="A95" s="145"/>
      <c r="B95" s="60"/>
      <c r="C95" s="185" t="s">
        <v>148</v>
      </c>
      <c r="D95" s="164">
        <f>6+2.9</f>
        <v>8.9</v>
      </c>
      <c r="E95" s="72"/>
      <c r="F95" s="174"/>
      <c r="G95" s="157">
        <f t="shared" si="5"/>
        <v>8.9</v>
      </c>
    </row>
    <row r="96" spans="1:7" ht="26.25" customHeight="1">
      <c r="A96" s="99"/>
      <c r="B96" s="186" t="s">
        <v>5</v>
      </c>
      <c r="C96" s="86"/>
      <c r="D96" s="160">
        <f>D93+D94+D95</f>
        <v>35.1</v>
      </c>
      <c r="E96" s="71"/>
      <c r="F96" s="173"/>
      <c r="G96" s="121"/>
    </row>
    <row r="97" spans="1:7" ht="26.25" customHeight="1">
      <c r="A97" s="15" t="s">
        <v>72</v>
      </c>
      <c r="B97" s="62" t="s">
        <v>138</v>
      </c>
      <c r="C97" s="39" t="s">
        <v>175</v>
      </c>
      <c r="D97" s="154">
        <f>38.8-8.1</f>
        <v>30.699999999999996</v>
      </c>
      <c r="E97" s="73"/>
      <c r="F97" s="179"/>
      <c r="G97" s="175">
        <f t="shared" si="5"/>
        <v>30.699999999999996</v>
      </c>
    </row>
    <row r="98" spans="1:7" ht="28.5" customHeight="1">
      <c r="A98" s="46" t="s">
        <v>69</v>
      </c>
      <c r="B98" s="83" t="s">
        <v>70</v>
      </c>
      <c r="C98" s="84" t="s">
        <v>143</v>
      </c>
      <c r="D98" s="159">
        <f>2.4-2.2</f>
        <v>0.19999999999999973</v>
      </c>
      <c r="E98" s="72"/>
      <c r="F98" s="172"/>
      <c r="G98" s="183">
        <f aca="true" t="shared" si="6" ref="G98:G105">D98+F98</f>
        <v>0.19999999999999973</v>
      </c>
    </row>
    <row r="99" spans="1:7" ht="69" customHeight="1">
      <c r="A99" s="15"/>
      <c r="B99" s="101"/>
      <c r="C99" s="13" t="s">
        <v>194</v>
      </c>
      <c r="D99" s="159">
        <f>14.4-1.5+12.3</f>
        <v>25.200000000000003</v>
      </c>
      <c r="E99" s="72"/>
      <c r="F99" s="172"/>
      <c r="G99" s="183">
        <f t="shared" si="6"/>
        <v>25.200000000000003</v>
      </c>
    </row>
    <row r="100" spans="1:7" ht="41.25" customHeight="1">
      <c r="A100" s="15"/>
      <c r="B100" s="61"/>
      <c r="C100" s="102" t="s">
        <v>144</v>
      </c>
      <c r="D100" s="158">
        <v>1</v>
      </c>
      <c r="E100" s="71"/>
      <c r="F100" s="168"/>
      <c r="G100" s="184">
        <f t="shared" si="6"/>
        <v>1</v>
      </c>
    </row>
    <row r="101" spans="1:7" ht="1.5" customHeight="1" hidden="1">
      <c r="A101" s="15"/>
      <c r="B101" s="95"/>
      <c r="C101" s="94"/>
      <c r="D101" s="32"/>
      <c r="E101" s="72"/>
      <c r="F101" s="174"/>
      <c r="G101" s="184">
        <f t="shared" si="6"/>
        <v>0</v>
      </c>
    </row>
    <row r="102" spans="1:7" ht="17.25" customHeight="1">
      <c r="A102" s="15"/>
      <c r="B102" s="223" t="s">
        <v>5</v>
      </c>
      <c r="C102" s="224"/>
      <c r="D102" s="32">
        <f>D98+D99+D100</f>
        <v>26.400000000000002</v>
      </c>
      <c r="E102" s="72"/>
      <c r="F102" s="168"/>
      <c r="G102" s="32">
        <f>G98+G99+G100</f>
        <v>26.400000000000002</v>
      </c>
    </row>
    <row r="103" spans="1:7" ht="80.25" customHeight="1">
      <c r="A103" s="15" t="s">
        <v>178</v>
      </c>
      <c r="B103" s="225" t="s">
        <v>179</v>
      </c>
      <c r="C103" s="17" t="s">
        <v>145</v>
      </c>
      <c r="D103" s="32">
        <v>3</v>
      </c>
      <c r="E103" s="72"/>
      <c r="F103" s="174"/>
      <c r="G103" s="121">
        <f t="shared" si="6"/>
        <v>3</v>
      </c>
    </row>
    <row r="104" spans="1:7" ht="15" customHeight="1">
      <c r="A104" s="15"/>
      <c r="B104" s="149" t="s">
        <v>5</v>
      </c>
      <c r="C104" s="150"/>
      <c r="D104" s="159">
        <f>D103</f>
        <v>3</v>
      </c>
      <c r="E104" s="72"/>
      <c r="F104" s="172"/>
      <c r="G104" s="184">
        <f t="shared" si="6"/>
        <v>3</v>
      </c>
    </row>
    <row r="105" spans="1:7" ht="15.75" customHeight="1">
      <c r="A105" s="15"/>
      <c r="B105" s="149"/>
      <c r="C105" s="218" t="s">
        <v>173</v>
      </c>
      <c r="D105" s="32">
        <f>D106+D107+D108+D109</f>
        <v>130.4</v>
      </c>
      <c r="E105" s="72"/>
      <c r="F105" s="168"/>
      <c r="G105" s="74">
        <f t="shared" si="6"/>
        <v>130.4</v>
      </c>
    </row>
    <row r="106" spans="1:7" ht="84" customHeight="1">
      <c r="A106" s="145" t="s">
        <v>135</v>
      </c>
      <c r="B106" s="144" t="s">
        <v>136</v>
      </c>
      <c r="C106" s="86" t="s">
        <v>114</v>
      </c>
      <c r="D106" s="159">
        <f>52.8+24.5</f>
        <v>77.3</v>
      </c>
      <c r="E106" s="72"/>
      <c r="F106" s="168"/>
      <c r="G106" s="19">
        <f>D106+F106</f>
        <v>77.3</v>
      </c>
    </row>
    <row r="107" spans="1:7" ht="54" customHeight="1">
      <c r="A107" s="46" t="s">
        <v>113</v>
      </c>
      <c r="B107" s="219" t="s">
        <v>139</v>
      </c>
      <c r="C107" s="220" t="s">
        <v>174</v>
      </c>
      <c r="D107" s="159">
        <f>12+13</f>
        <v>25</v>
      </c>
      <c r="E107" s="72"/>
      <c r="F107" s="172"/>
      <c r="G107" s="19">
        <f>D107+F107</f>
        <v>25</v>
      </c>
    </row>
    <row r="108" spans="1:7" ht="27" customHeight="1">
      <c r="A108" s="99" t="s">
        <v>67</v>
      </c>
      <c r="B108" s="11" t="s">
        <v>66</v>
      </c>
      <c r="C108" s="84" t="s">
        <v>146</v>
      </c>
      <c r="D108" s="159">
        <v>20</v>
      </c>
      <c r="E108" s="72"/>
      <c r="F108" s="168"/>
      <c r="G108" s="19">
        <f>D108+F108</f>
        <v>20</v>
      </c>
    </row>
    <row r="109" spans="1:7" ht="28.5" customHeight="1">
      <c r="A109" s="46" t="s">
        <v>72</v>
      </c>
      <c r="B109" s="85" t="s">
        <v>138</v>
      </c>
      <c r="C109" s="17" t="s">
        <v>71</v>
      </c>
      <c r="D109" s="160">
        <v>8.1</v>
      </c>
      <c r="E109" s="71"/>
      <c r="F109" s="173"/>
      <c r="G109" s="19">
        <f>D109+F109</f>
        <v>8.1</v>
      </c>
    </row>
    <row r="110" spans="1:7" ht="12.75">
      <c r="A110" s="46"/>
      <c r="B110" s="59" t="s">
        <v>49</v>
      </c>
      <c r="C110" s="1"/>
      <c r="D110" s="19">
        <f>D105+D90</f>
        <v>312.79999999999995</v>
      </c>
      <c r="E110" s="71"/>
      <c r="F110" s="173"/>
      <c r="G110" s="19">
        <f>D110+F110</f>
        <v>312.79999999999995</v>
      </c>
    </row>
    <row r="111" spans="1:7" ht="28.5" customHeight="1">
      <c r="A111" s="211" t="s">
        <v>163</v>
      </c>
      <c r="B111" s="42" t="s">
        <v>73</v>
      </c>
      <c r="C111" s="2"/>
      <c r="D111" s="33"/>
      <c r="E111" s="73"/>
      <c r="F111" s="169"/>
      <c r="G111" s="33"/>
    </row>
    <row r="112" spans="3:7" ht="27" customHeight="1">
      <c r="C112" s="122" t="s">
        <v>126</v>
      </c>
      <c r="D112" s="228">
        <f>D113</f>
        <v>76.41828</v>
      </c>
      <c r="E112" s="71"/>
      <c r="F112" s="173"/>
      <c r="G112" s="229">
        <f>D112+F112</f>
        <v>76.41828</v>
      </c>
    </row>
    <row r="113" spans="1:7" ht="19.5" customHeight="1">
      <c r="A113" s="46" t="s">
        <v>74</v>
      </c>
      <c r="B113" s="85" t="s">
        <v>75</v>
      </c>
      <c r="C113" s="43" t="s">
        <v>76</v>
      </c>
      <c r="D113" s="226">
        <f>58+22.407-0.00072-3.988</f>
        <v>76.41828</v>
      </c>
      <c r="E113" s="73"/>
      <c r="F113" s="179"/>
      <c r="G113" s="227">
        <f>D113+F113</f>
        <v>76.41828</v>
      </c>
    </row>
    <row r="114" spans="1:7" ht="17.25" customHeight="1">
      <c r="A114" s="211" t="s">
        <v>164</v>
      </c>
      <c r="B114" s="41" t="s">
        <v>77</v>
      </c>
      <c r="C114" s="1"/>
      <c r="D114" s="19"/>
      <c r="E114" s="71"/>
      <c r="F114" s="168"/>
      <c r="G114" s="19"/>
    </row>
    <row r="115" spans="1:7" ht="51.75" customHeight="1">
      <c r="A115" s="46"/>
      <c r="B115" s="44"/>
      <c r="C115" s="125" t="s">
        <v>120</v>
      </c>
      <c r="D115" s="32">
        <f>D116</f>
        <v>61.2</v>
      </c>
      <c r="E115" s="72"/>
      <c r="F115" s="174"/>
      <c r="G115" s="29">
        <f aca="true" t="shared" si="7" ref="G115:G125">D115+F115</f>
        <v>61.2</v>
      </c>
    </row>
    <row r="116" spans="1:7" ht="26.25" customHeight="1">
      <c r="A116" s="46" t="s">
        <v>78</v>
      </c>
      <c r="B116" s="44" t="s">
        <v>79</v>
      </c>
      <c r="C116" s="17" t="s">
        <v>121</v>
      </c>
      <c r="D116" s="119">
        <f>49.9+11.3</f>
        <v>61.2</v>
      </c>
      <c r="E116" s="71"/>
      <c r="F116" s="173"/>
      <c r="G116" s="121">
        <f t="shared" si="7"/>
        <v>61.2</v>
      </c>
    </row>
    <row r="117" spans="1:7" ht="54" customHeight="1">
      <c r="A117" s="26"/>
      <c r="B117" s="45"/>
      <c r="C117" s="125" t="s">
        <v>123</v>
      </c>
      <c r="D117" s="32">
        <f>D118+D119</f>
        <v>53.8</v>
      </c>
      <c r="E117" s="72"/>
      <c r="F117" s="174"/>
      <c r="G117" s="29">
        <f t="shared" si="7"/>
        <v>53.8</v>
      </c>
    </row>
    <row r="118" spans="1:7" ht="26.25" customHeight="1">
      <c r="A118" s="26" t="s">
        <v>80</v>
      </c>
      <c r="B118" s="45" t="s">
        <v>137</v>
      </c>
      <c r="C118" s="17" t="s">
        <v>122</v>
      </c>
      <c r="D118" s="119">
        <f>15+17.8+1+10</f>
        <v>43.8</v>
      </c>
      <c r="E118" s="79"/>
      <c r="F118" s="173"/>
      <c r="G118" s="121">
        <f t="shared" si="7"/>
        <v>43.8</v>
      </c>
    </row>
    <row r="119" spans="1:7" ht="28.5" customHeight="1">
      <c r="A119" s="222" t="s">
        <v>176</v>
      </c>
      <c r="B119" s="45" t="s">
        <v>177</v>
      </c>
      <c r="C119" s="17" t="s">
        <v>181</v>
      </c>
      <c r="D119" s="119">
        <v>10</v>
      </c>
      <c r="E119" s="79"/>
      <c r="F119" s="179"/>
      <c r="G119" s="121">
        <f t="shared" si="7"/>
        <v>10</v>
      </c>
    </row>
    <row r="120" spans="1:7" ht="21" customHeight="1">
      <c r="A120" s="16"/>
      <c r="B120" s="64" t="s">
        <v>49</v>
      </c>
      <c r="C120" s="17"/>
      <c r="D120" s="19">
        <f>D115+D117</f>
        <v>115</v>
      </c>
      <c r="E120" s="19"/>
      <c r="F120" s="67"/>
      <c r="G120" s="29">
        <f t="shared" si="7"/>
        <v>115</v>
      </c>
    </row>
    <row r="121" spans="1:7" ht="27.75" customHeight="1">
      <c r="A121" s="16" t="s">
        <v>168</v>
      </c>
      <c r="B121" s="64" t="s">
        <v>167</v>
      </c>
      <c r="C121" s="213"/>
      <c r="D121" s="33"/>
      <c r="E121" s="33"/>
      <c r="F121" s="67"/>
      <c r="G121" s="29"/>
    </row>
    <row r="122" spans="1:7" ht="24" customHeight="1">
      <c r="A122" s="16"/>
      <c r="B122" s="64"/>
      <c r="C122" s="213"/>
      <c r="D122" s="33"/>
      <c r="E122" s="214" t="s">
        <v>182</v>
      </c>
      <c r="F122" s="216">
        <f>F123+F124</f>
        <v>12.600000000000001</v>
      </c>
      <c r="G122" s="121">
        <f t="shared" si="7"/>
        <v>12.600000000000001</v>
      </c>
    </row>
    <row r="123" spans="1:7" ht="29.25" customHeight="1">
      <c r="A123" s="16" t="s">
        <v>170</v>
      </c>
      <c r="B123" s="215" t="s">
        <v>169</v>
      </c>
      <c r="C123" s="213"/>
      <c r="D123" s="33"/>
      <c r="E123" s="217" t="s">
        <v>171</v>
      </c>
      <c r="F123" s="67">
        <v>5.9</v>
      </c>
      <c r="G123" s="121">
        <f t="shared" si="7"/>
        <v>5.9</v>
      </c>
    </row>
    <row r="124" spans="1:7" ht="30.75" customHeight="1">
      <c r="A124" s="16"/>
      <c r="B124" s="64"/>
      <c r="C124" s="213"/>
      <c r="D124" s="33"/>
      <c r="E124" s="217" t="s">
        <v>172</v>
      </c>
      <c r="F124" s="67">
        <v>6.7</v>
      </c>
      <c r="G124" s="121">
        <f t="shared" si="7"/>
        <v>6.7</v>
      </c>
    </row>
    <row r="125" spans="1:7" ht="21" customHeight="1">
      <c r="A125" s="16"/>
      <c r="B125" s="64" t="s">
        <v>49</v>
      </c>
      <c r="C125" s="213"/>
      <c r="D125" s="33"/>
      <c r="E125" s="33"/>
      <c r="F125" s="216">
        <f>F122</f>
        <v>12.600000000000001</v>
      </c>
      <c r="G125" s="121">
        <f t="shared" si="7"/>
        <v>12.600000000000001</v>
      </c>
    </row>
    <row r="126" spans="1:7" ht="19.5" customHeight="1">
      <c r="A126" s="16"/>
      <c r="B126" s="49" t="s">
        <v>81</v>
      </c>
      <c r="C126" s="48"/>
      <c r="D126" s="146">
        <f>D120+D113+D110+D88+D70</f>
        <v>3113.806</v>
      </c>
      <c r="E126" s="146"/>
      <c r="F126" s="146">
        <f>F125+F88</f>
        <v>59.6</v>
      </c>
      <c r="G126" s="20">
        <f>D126+F126</f>
        <v>3173.406</v>
      </c>
    </row>
    <row r="127" spans="1:7" ht="21.75" customHeight="1">
      <c r="A127" s="40"/>
      <c r="B127" s="109" t="s">
        <v>49</v>
      </c>
      <c r="C127" s="6"/>
      <c r="D127" s="20">
        <f>D126+D49</f>
        <v>46148.106</v>
      </c>
      <c r="E127" s="147"/>
      <c r="F127" s="20">
        <f>F126+F49</f>
        <v>64.6</v>
      </c>
      <c r="G127" s="20">
        <f>D127+F127</f>
        <v>46212.706</v>
      </c>
    </row>
    <row r="128" ht="12.75">
      <c r="D128" s="188"/>
    </row>
    <row r="129" ht="12.75">
      <c r="D129" s="188"/>
    </row>
    <row r="130" spans="1:7" ht="12.75">
      <c r="A130" s="263" t="s">
        <v>190</v>
      </c>
      <c r="B130" s="263"/>
      <c r="C130" s="263"/>
      <c r="D130" s="187"/>
      <c r="E130" s="107"/>
      <c r="F130" s="107"/>
      <c r="G130" s="107"/>
    </row>
    <row r="131" spans="1:7" ht="15">
      <c r="A131" s="263"/>
      <c r="B131" s="263"/>
      <c r="C131" s="263"/>
      <c r="D131" s="187"/>
      <c r="E131" s="50"/>
      <c r="F131" s="107" t="s">
        <v>191</v>
      </c>
      <c r="G131" s="107"/>
    </row>
    <row r="132" spans="1:7" ht="14.25">
      <c r="A132" s="108" t="s">
        <v>17</v>
      </c>
      <c r="B132" s="108"/>
      <c r="C132" s="107"/>
      <c r="D132" s="187"/>
      <c r="E132" s="107"/>
      <c r="F132" s="107"/>
      <c r="G132" s="107"/>
    </row>
    <row r="133" ht="12.75">
      <c r="D133" s="189"/>
    </row>
    <row r="134" ht="12.75">
      <c r="D134" s="189"/>
    </row>
  </sheetData>
  <sheetProtection/>
  <mergeCells count="16">
    <mergeCell ref="A6:A7"/>
    <mergeCell ref="A8:A9"/>
    <mergeCell ref="A130:C131"/>
    <mergeCell ref="I7:I10"/>
    <mergeCell ref="B6:B7"/>
    <mergeCell ref="B8:B9"/>
    <mergeCell ref="G6:G7"/>
    <mergeCell ref="G8:G9"/>
    <mergeCell ref="C6:D7"/>
    <mergeCell ref="E6:F7"/>
    <mergeCell ref="I82:J87"/>
    <mergeCell ref="E8:E9"/>
    <mergeCell ref="F8:F9"/>
    <mergeCell ref="B4:F4"/>
    <mergeCell ref="C8:C9"/>
    <mergeCell ref="D8:D9"/>
  </mergeCells>
  <printOptions/>
  <pageMargins left="0.984251968503937" right="0.5905511811023623" top="1.3" bottom="0.5905511811023623" header="0.31496062992125984" footer="0.31496062992125984"/>
  <pageSetup horizontalDpi="600" verticalDpi="600" orientation="landscape" paperSize="9" scale="57" r:id="rId1"/>
  <headerFooter alignWithMargins="0">
    <oddFooter>&amp;CСтраница &amp;P</oddFooter>
  </headerFooter>
  <rowBreaks count="10" manualBreakCount="10">
    <brk id="22" max="6" man="1"/>
    <brk id="24" max="6" man="1"/>
    <brk id="26" max="6" man="1"/>
    <brk id="30" max="6" man="1"/>
    <brk id="36" max="6" man="1"/>
    <brk id="39" max="6" man="1"/>
    <brk id="51" max="6" man="1"/>
    <brk id="75" max="6" man="1"/>
    <brk id="91" max="6" man="1"/>
    <brk id="10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2012-08-31T09:44:44Z</cp:lastPrinted>
  <dcterms:created xsi:type="dcterms:W3CDTF">2009-12-17T12:30:57Z</dcterms:created>
  <dcterms:modified xsi:type="dcterms:W3CDTF">2012-08-31T13:48:06Z</dcterms:modified>
  <cp:category/>
  <cp:version/>
  <cp:contentType/>
  <cp:contentStatus/>
</cp:coreProperties>
</file>