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'Лист1'!$A$1:$F$76</definedName>
  </definedNames>
  <calcPr fullCalcOnLoad="1"/>
</workbook>
</file>

<file path=xl/sharedStrings.xml><?xml version="1.0" encoding="utf-8"?>
<sst xmlns="http://schemas.openxmlformats.org/spreadsheetml/2006/main" count="81" uniqueCount="71">
  <si>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</si>
  <si>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</si>
  <si>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</si>
  <si>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</si>
  <si>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</si>
  <si>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</si>
  <si>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</si>
  <si>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</si>
  <si>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</si>
  <si>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</si>
  <si>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</si>
  <si>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</si>
  <si>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</si>
  <si>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</si>
  <si>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</si>
  <si>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</si>
  <si>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</si>
  <si>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</si>
  <si>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</si>
  <si>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</si>
  <si>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</si>
  <si>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</si>
  <si>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</si>
  <si>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</si>
  <si>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</si>
  <si>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</si>
  <si>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</si>
  <si>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</si>
  <si>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</si>
  <si>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</si>
  <si>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</si>
  <si>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</si>
  <si>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</si>
  <si>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</si>
  <si>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</si>
  <si>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</si>
  <si>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</si>
  <si>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</si>
  <si>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</si>
  <si>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</si>
  <si>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</si>
  <si>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</si>
  <si>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</si>
  <si>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</si>
  <si>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</si>
  <si>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</si>
  <si>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</si>
  <si>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</si>
  <si>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обласного бюджету, всього</t>
  </si>
  <si>
    <t xml:space="preserve">_____________________ №                             </t>
  </si>
  <si>
    <t xml:space="preserve">субвенція з обласного бюджету  на відшкодування витрат на поховання учасників бойових дій та інвалідів війни </t>
  </si>
  <si>
    <t xml:space="preserve">субвенція з обласного бюджету  на покращення надання соціальних послуг найуразливішим верстам населення </t>
  </si>
  <si>
    <t xml:space="preserve">субвенція з обласного бюджету для реалізації норм закону України " Про екстрену медичну допомогу" </t>
  </si>
  <si>
    <t>субвенція з обласного бюджету на медичне обслуговування громадян, які постраждали внаслідок Чернобильської катастрофи</t>
  </si>
  <si>
    <t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</t>
  </si>
  <si>
    <t>Уточнений обсяг доходів  районного бюджету Баштанського району  на  2013 рік</t>
  </si>
  <si>
    <t>субвенція з міського бюджету  на виконання  власних повноважень щодо виконання районних програм (капітальний ремонт асфальтного покриття територій закладів освіти та охорони здоров"я)</t>
  </si>
  <si>
    <t>Начальник фінансового управління райдержадміністрації</t>
  </si>
  <si>
    <t>С.В.Євдощенко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</si>
  <si>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</si>
  <si>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 на надання одноразової матеріальної допомоги громадянам , які постраждали внаслідок Чернобильської катастрофи         ( І категорії) та дітям-інвалідам , інвалідність яких пов"язана з наслідками Чернобильської катастрофи</t>
  </si>
  <si>
    <t>субвенція з обласного бюджету на виконання депутатами обласної ради доручень виборців відповідно до програм, затверджених обласною радою (погашення заборгованості 2012 року)</t>
  </si>
  <si>
    <t>субвенція з обласного бюджету за рахунок залишку коштів за станом на 01 січня 2013 року субвенції з державного бюджету на будівництво, реконструкцію, ремонт та утримання вулиць комунальної власності у населених пунктах на оплату робіт, виконаних у 2012 році</t>
  </si>
  <si>
    <t xml:space="preserve">Додаток 1 </t>
  </si>
  <si>
    <t>субвенція з обласного цільового фонду охорони навколишнього природного середовища на здійснення природоохоронних заходів (створення захисних лісових насаджень на території області) у 2013 році</t>
  </si>
  <si>
    <t>субвенція з обласного бюджету на виконання депутатами обласної ради доручень виборців відповідно до програм, затверджених обласною радою на 2013 рік</t>
  </si>
  <si>
    <t>субвенція з обласного бюджету місцевим бюджетам на співфінансування проектів-переможців обласного конкурсу проектів та програм розвитку місцевого самоврядування 2012 року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</si>
  <si>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</si>
  <si>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субвенція з міського, сільських бюджетів на підвіз дітей дошкільного віку до дитячих дошкільних закладів</t>
  </si>
  <si>
    <t xml:space="preserve">Надходження коштів від відшкодування втрат сільськогосподарського і лісогосподарського виробництва </t>
  </si>
  <si>
    <t xml:space="preserve">субвенція з сільських бюджетів на на виконання Програми розвитку земельних відносин у Баштанському районі  на 2011-2014 роки (на проведення нормативної грошової оцінки земель населених пунктів району)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</si>
</sst>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29" fillId="20" borderId="2" applyNumberFormat="0" applyAlignment="0" applyProtection="0"/>
    <xf numFmtId="0" fontId="2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24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6" fillId="24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2" fillId="0" borderId="0" xfId="0" applyNumberFormat="1" applyFont="1" applyFill="1" applyAlignment="1">
      <alignment horizontal="right" vertical="top" wrapText="1"/>
    </xf>
    <xf numFmtId="196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justify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" fillId="0" borderId="0" xfId="0" applyFont="1" applyFill="1" applyAlignment="1">
      <alignment vertical="top"/>
    </xf>
    <xf numFmtId="184" fontId="33" fillId="0" borderId="0" xfId="0" applyNumberFormat="1" applyFont="1" applyFill="1" applyAlignment="1">
      <alignment vertical="top"/>
    </xf>
    <xf numFmtId="184" fontId="1" fillId="0" borderId="0" xfId="0" applyNumberFormat="1" applyFont="1" applyFill="1" applyAlignment="1">
      <alignment vertical="top"/>
    </xf>
    <xf numFmtId="196" fontId="6" fillId="0" borderId="0" xfId="0" applyNumberFormat="1" applyFont="1" applyFill="1" applyAlignment="1">
      <alignment/>
    </xf>
    <xf numFmtId="198" fontId="6" fillId="0" borderId="0" xfId="0" applyNumberFormat="1" applyFont="1" applyFill="1" applyAlignment="1">
      <alignment/>
    </xf>
    <xf numFmtId="198" fontId="1" fillId="0" borderId="0" xfId="0" applyNumberFormat="1" applyFont="1" applyFill="1" applyAlignment="1">
      <alignment/>
    </xf>
    <xf numFmtId="198" fontId="5" fillId="0" borderId="0" xfId="0" applyNumberFormat="1" applyFont="1" applyFill="1" applyAlignment="1">
      <alignment horizontal="right" vertical="top" wrapText="1"/>
    </xf>
    <xf numFmtId="187" fontId="5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198" fontId="6" fillId="0" borderId="0" xfId="0" applyNumberFormat="1" applyFont="1" applyFill="1" applyAlignment="1">
      <alignment horizontal="righ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75" zoomScaleNormal="60" zoomScaleSheetLayoutView="75" zoomScalePageLayoutView="0" workbookViewId="0" topLeftCell="A42">
      <selection activeCell="B45" sqref="B45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6" customWidth="1"/>
    <col min="4" max="4" width="16.625" style="14" customWidth="1"/>
    <col min="5" max="5" width="15.00390625" style="14" customWidth="1"/>
    <col min="6" max="6" width="17.875" style="14" customWidth="1"/>
    <col min="7" max="7" width="12.875" style="0" bestFit="1" customWidth="1"/>
  </cols>
  <sheetData>
    <row r="1" spans="1:6" s="1" customFormat="1" ht="18.75">
      <c r="A1" s="6"/>
      <c r="B1" s="5"/>
      <c r="C1" s="18"/>
      <c r="D1" s="6"/>
      <c r="E1" s="60" t="s">
        <v>63</v>
      </c>
      <c r="F1" s="60"/>
    </row>
    <row r="2" spans="1:6" s="1" customFormat="1" ht="18.75">
      <c r="A2" s="6"/>
      <c r="B2" s="8"/>
      <c r="C2" s="18"/>
      <c r="D2" s="6"/>
      <c r="E2" s="60" t="s">
        <v>46</v>
      </c>
      <c r="F2" s="60"/>
    </row>
    <row r="3" spans="1:6" s="1" customFormat="1" ht="18.75" customHeight="1">
      <c r="A3" s="6"/>
      <c r="B3" s="5"/>
      <c r="C3" s="18"/>
      <c r="D3" s="6"/>
      <c r="E3" s="66" t="s">
        <v>49</v>
      </c>
      <c r="F3" s="66"/>
    </row>
    <row r="4" spans="1:6" s="1" customFormat="1" ht="57.75" customHeight="1">
      <c r="A4" s="59" t="s">
        <v>55</v>
      </c>
      <c r="B4" s="59"/>
      <c r="C4" s="59"/>
      <c r="D4" s="59"/>
      <c r="E4" s="59"/>
      <c r="F4" s="59"/>
    </row>
    <row r="5" spans="1:6" s="1" customFormat="1" ht="15.75" customHeight="1">
      <c r="A5" s="6"/>
      <c r="B5" s="5" t="s">
        <v>13</v>
      </c>
      <c r="C5" s="18"/>
      <c r="D5" s="6"/>
      <c r="E5" s="65" t="s">
        <v>12</v>
      </c>
      <c r="F5" s="65"/>
    </row>
    <row r="6" spans="1:6" s="1" customFormat="1" ht="24.75" customHeight="1">
      <c r="A6" s="61" t="s">
        <v>16</v>
      </c>
      <c r="B6" s="61" t="s">
        <v>0</v>
      </c>
      <c r="C6" s="63" t="s">
        <v>1</v>
      </c>
      <c r="D6" s="57" t="s">
        <v>2</v>
      </c>
      <c r="E6" s="58"/>
      <c r="F6" s="61" t="s">
        <v>3</v>
      </c>
    </row>
    <row r="7" spans="1:6" s="1" customFormat="1" ht="60" customHeight="1">
      <c r="A7" s="62"/>
      <c r="B7" s="62"/>
      <c r="C7" s="64"/>
      <c r="D7" s="27" t="s">
        <v>36</v>
      </c>
      <c r="E7" s="19" t="s">
        <v>25</v>
      </c>
      <c r="F7" s="62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16351.099999999999</v>
      </c>
      <c r="D9" s="17">
        <f>SUM(D10,)</f>
        <v>0</v>
      </c>
      <c r="E9" s="17"/>
      <c r="F9" s="17">
        <f>SUM(C9:D9)</f>
        <v>16351.099999999999</v>
      </c>
      <c r="H9" s="28"/>
    </row>
    <row r="10" spans="1:8" s="1" customFormat="1" ht="37.5" customHeight="1">
      <c r="A10" s="10">
        <v>11000000</v>
      </c>
      <c r="B10" s="13" t="s">
        <v>5</v>
      </c>
      <c r="C10" s="16">
        <f>C11</f>
        <v>16351.099999999999</v>
      </c>
      <c r="D10" s="16"/>
      <c r="E10" s="16"/>
      <c r="F10" s="16">
        <f aca="true" t="shared" si="0" ref="F10:F34">SUM(C10:D10)</f>
        <v>16351.099999999999</v>
      </c>
      <c r="H10" s="28"/>
    </row>
    <row r="11" spans="1:8" s="1" customFormat="1" ht="18.75" customHeight="1">
      <c r="A11" s="10">
        <v>11010000</v>
      </c>
      <c r="B11" s="13" t="s">
        <v>18</v>
      </c>
      <c r="C11" s="16">
        <f>C12+C13+C14</f>
        <v>16351.099999999999</v>
      </c>
      <c r="D11" s="16"/>
      <c r="E11" s="16"/>
      <c r="F11" s="16">
        <f t="shared" si="0"/>
        <v>16351.099999999999</v>
      </c>
      <c r="H11" s="28"/>
    </row>
    <row r="12" spans="1:8" s="1" customFormat="1" ht="59.25" customHeight="1">
      <c r="A12" s="10">
        <v>11010100</v>
      </c>
      <c r="B12" s="13" t="s">
        <v>28</v>
      </c>
      <c r="C12" s="16">
        <v>15137.3</v>
      </c>
      <c r="D12" s="16"/>
      <c r="E12" s="16"/>
      <c r="F12" s="16">
        <f t="shared" si="0"/>
        <v>15137.3</v>
      </c>
      <c r="H12" s="28"/>
    </row>
    <row r="13" spans="1:8" s="1" customFormat="1" ht="94.5" customHeight="1">
      <c r="A13" s="10">
        <v>11010200</v>
      </c>
      <c r="B13" s="13" t="s">
        <v>29</v>
      </c>
      <c r="C13" s="16">
        <v>217.8</v>
      </c>
      <c r="D13" s="16"/>
      <c r="E13" s="16"/>
      <c r="F13" s="16">
        <f t="shared" si="0"/>
        <v>217.8</v>
      </c>
      <c r="H13" s="28"/>
    </row>
    <row r="14" spans="1:8" s="1" customFormat="1" ht="57" customHeight="1">
      <c r="A14" s="15" t="s">
        <v>30</v>
      </c>
      <c r="B14" s="13" t="s">
        <v>31</v>
      </c>
      <c r="C14" s="16">
        <v>996</v>
      </c>
      <c r="D14" s="16"/>
      <c r="E14" s="16"/>
      <c r="F14" s="16">
        <f>SUM(C14:D14)</f>
        <v>996</v>
      </c>
      <c r="H14" s="28"/>
    </row>
    <row r="15" spans="1:8" s="1" customFormat="1" ht="21" customHeight="1">
      <c r="A15" s="9">
        <v>20000000</v>
      </c>
      <c r="B15" s="4" t="s">
        <v>6</v>
      </c>
      <c r="C15" s="17">
        <f>SUM(C17+C20)</f>
        <v>26.156000000000002</v>
      </c>
      <c r="D15" s="56">
        <f>D23+D16</f>
        <v>591.56583</v>
      </c>
      <c r="E15" s="56"/>
      <c r="F15" s="56">
        <f t="shared" si="0"/>
        <v>617.72183</v>
      </c>
      <c r="H15" s="28"/>
    </row>
    <row r="16" spans="1:8" s="1" customFormat="1" ht="58.5" customHeight="1">
      <c r="A16" s="10">
        <v>21110000</v>
      </c>
      <c r="B16" s="55" t="s">
        <v>69</v>
      </c>
      <c r="C16" s="17"/>
      <c r="D16" s="52">
        <v>0.26583</v>
      </c>
      <c r="E16" s="17"/>
      <c r="F16" s="52">
        <f t="shared" si="0"/>
        <v>0.26583</v>
      </c>
      <c r="H16" s="28"/>
    </row>
    <row r="17" spans="1:8" s="1" customFormat="1" ht="41.25" customHeight="1">
      <c r="A17" s="10">
        <v>22000000</v>
      </c>
      <c r="B17" s="2" t="s">
        <v>19</v>
      </c>
      <c r="C17" s="16">
        <f>SUM(C18)</f>
        <v>24.129</v>
      </c>
      <c r="D17" s="16"/>
      <c r="E17" s="16"/>
      <c r="F17" s="16">
        <f t="shared" si="0"/>
        <v>24.129</v>
      </c>
      <c r="H17" s="28"/>
    </row>
    <row r="18" spans="1:8" s="1" customFormat="1" ht="53.25" customHeight="1">
      <c r="A18" s="10">
        <v>22080000</v>
      </c>
      <c r="B18" s="2" t="s">
        <v>20</v>
      </c>
      <c r="C18" s="16">
        <f>C19</f>
        <v>24.129</v>
      </c>
      <c r="D18" s="16"/>
      <c r="E18" s="16"/>
      <c r="F18" s="16">
        <f t="shared" si="0"/>
        <v>24.129</v>
      </c>
      <c r="H18" s="28"/>
    </row>
    <row r="19" spans="1:8" s="1" customFormat="1" ht="54" customHeight="1">
      <c r="A19" s="10">
        <v>22080400</v>
      </c>
      <c r="B19" s="2" t="s">
        <v>21</v>
      </c>
      <c r="C19" s="16">
        <v>24.129</v>
      </c>
      <c r="D19" s="16"/>
      <c r="E19" s="16"/>
      <c r="F19" s="16">
        <f t="shared" si="0"/>
        <v>24.129</v>
      </c>
      <c r="H19" s="28"/>
    </row>
    <row r="20" spans="1:8" s="1" customFormat="1" ht="18.75" customHeight="1">
      <c r="A20" s="10">
        <v>24000000</v>
      </c>
      <c r="B20" s="2" t="s">
        <v>7</v>
      </c>
      <c r="C20" s="16">
        <f>C21</f>
        <v>2.027</v>
      </c>
      <c r="D20" s="16"/>
      <c r="E20" s="16"/>
      <c r="F20" s="16">
        <f t="shared" si="0"/>
        <v>2.027</v>
      </c>
      <c r="H20" s="28"/>
    </row>
    <row r="21" spans="1:8" s="1" customFormat="1" ht="19.5" customHeight="1">
      <c r="A21" s="10">
        <v>24060000</v>
      </c>
      <c r="B21" s="2" t="s">
        <v>17</v>
      </c>
      <c r="C21" s="16">
        <f>C22</f>
        <v>2.027</v>
      </c>
      <c r="D21" s="16"/>
      <c r="E21" s="16"/>
      <c r="F21" s="16">
        <f t="shared" si="0"/>
        <v>2.027</v>
      </c>
      <c r="H21" s="28"/>
    </row>
    <row r="22" spans="1:8" s="1" customFormat="1" ht="19.5" customHeight="1">
      <c r="A22" s="10">
        <v>24060300</v>
      </c>
      <c r="B22" s="2" t="s">
        <v>17</v>
      </c>
      <c r="C22" s="16">
        <v>2.027</v>
      </c>
      <c r="D22" s="16"/>
      <c r="E22" s="16"/>
      <c r="F22" s="16">
        <f t="shared" si="0"/>
        <v>2.027</v>
      </c>
      <c r="H22" s="28"/>
    </row>
    <row r="23" spans="1:8" s="1" customFormat="1" ht="18" customHeight="1">
      <c r="A23" s="10">
        <v>25000000</v>
      </c>
      <c r="B23" s="2" t="s">
        <v>8</v>
      </c>
      <c r="C23" s="16"/>
      <c r="D23" s="16">
        <v>591.3</v>
      </c>
      <c r="E23" s="16"/>
      <c r="F23" s="16">
        <f t="shared" si="0"/>
        <v>591.3</v>
      </c>
      <c r="H23" s="28"/>
    </row>
    <row r="24" spans="1:8" s="1" customFormat="1" ht="24" customHeight="1">
      <c r="A24" s="10"/>
      <c r="B24" s="38" t="s">
        <v>47</v>
      </c>
      <c r="C24" s="17">
        <f>C9+C15</f>
        <v>16377.256</v>
      </c>
      <c r="D24" s="56">
        <f>D9+D15</f>
        <v>591.56583</v>
      </c>
      <c r="E24" s="56">
        <f>E9+E15</f>
        <v>0</v>
      </c>
      <c r="F24" s="56">
        <f>F9+F15</f>
        <v>16968.821829999997</v>
      </c>
      <c r="H24" s="28"/>
    </row>
    <row r="25" spans="1:8" s="1" customFormat="1" ht="24" customHeight="1">
      <c r="A25" s="9">
        <v>40000000</v>
      </c>
      <c r="B25" s="4" t="s">
        <v>9</v>
      </c>
      <c r="C25" s="17">
        <f>SUM(C26)</f>
        <v>120593.14921</v>
      </c>
      <c r="D25" s="17">
        <f>SUM(D26)</f>
        <v>1700.63227</v>
      </c>
      <c r="E25" s="17">
        <f>SUM(E26)</f>
        <v>217</v>
      </c>
      <c r="F25" s="17">
        <f t="shared" si="0"/>
        <v>122293.78148</v>
      </c>
      <c r="H25" s="28"/>
    </row>
    <row r="26" spans="1:8" s="1" customFormat="1" ht="21" customHeight="1">
      <c r="A26" s="10">
        <v>41000000</v>
      </c>
      <c r="B26" s="2" t="s">
        <v>10</v>
      </c>
      <c r="C26" s="16">
        <f>C27+C30</f>
        <v>120593.14921</v>
      </c>
      <c r="D26" s="16">
        <f>D27+D30</f>
        <v>1700.63227</v>
      </c>
      <c r="E26" s="16">
        <f>E27+E30</f>
        <v>217</v>
      </c>
      <c r="F26" s="16">
        <f>F27+F30</f>
        <v>122293.78148</v>
      </c>
      <c r="H26" s="28"/>
    </row>
    <row r="27" spans="1:8" s="1" customFormat="1" ht="31.5" customHeight="1">
      <c r="A27" s="9">
        <v>41020000</v>
      </c>
      <c r="B27" s="3" t="s">
        <v>14</v>
      </c>
      <c r="C27" s="17">
        <f>C28+C29</f>
        <v>65596.3</v>
      </c>
      <c r="D27" s="29">
        <f>D28+D29</f>
        <v>0</v>
      </c>
      <c r="E27" s="29">
        <f>E28+E29</f>
        <v>0</v>
      </c>
      <c r="F27" s="17">
        <f>C27+D27</f>
        <v>65596.3</v>
      </c>
      <c r="H27" s="28"/>
    </row>
    <row r="28" spans="1:8" s="1" customFormat="1" ht="37.5">
      <c r="A28" s="10">
        <v>41020100</v>
      </c>
      <c r="B28" s="2" t="s">
        <v>22</v>
      </c>
      <c r="C28" s="16">
        <v>64324.2</v>
      </c>
      <c r="D28" s="16"/>
      <c r="E28" s="16"/>
      <c r="F28" s="16">
        <f t="shared" si="0"/>
        <v>64324.2</v>
      </c>
      <c r="H28" s="28"/>
    </row>
    <row r="29" spans="1:8" s="1" customFormat="1" ht="62.25" customHeight="1">
      <c r="A29" s="10">
        <v>41020600</v>
      </c>
      <c r="B29" s="2" t="s">
        <v>23</v>
      </c>
      <c r="C29" s="16">
        <v>1272.1</v>
      </c>
      <c r="D29" s="16"/>
      <c r="E29" s="16"/>
      <c r="F29" s="16">
        <f t="shared" si="0"/>
        <v>1272.1</v>
      </c>
      <c r="H29" s="28"/>
    </row>
    <row r="30" spans="1:8" s="1" customFormat="1" ht="27.75" customHeight="1">
      <c r="A30" s="9">
        <v>41030000</v>
      </c>
      <c r="B30" s="3" t="s">
        <v>15</v>
      </c>
      <c r="C30" s="17">
        <f>C31+C32+C33+C34+C36+C46+C57+C68</f>
        <v>54996.84921</v>
      </c>
      <c r="D30" s="17">
        <f>D35+D36</f>
        <v>1700.63227</v>
      </c>
      <c r="E30" s="17">
        <f>E35+E36</f>
        <v>217</v>
      </c>
      <c r="F30" s="17">
        <f>SUM(C30+D30)</f>
        <v>56697.48148</v>
      </c>
      <c r="H30" s="28"/>
    </row>
    <row r="31" spans="1:8" s="1" customFormat="1" ht="77.25" customHeight="1">
      <c r="A31" s="10">
        <v>41030600</v>
      </c>
      <c r="B31" s="2" t="s">
        <v>35</v>
      </c>
      <c r="C31" s="16">
        <v>48588.7</v>
      </c>
      <c r="D31" s="16"/>
      <c r="E31" s="22"/>
      <c r="F31" s="16">
        <f t="shared" si="0"/>
        <v>48588.7</v>
      </c>
      <c r="H31" s="28"/>
    </row>
    <row r="32" spans="1:8" s="1" customFormat="1" ht="138" customHeight="1">
      <c r="A32" s="10">
        <v>41030800</v>
      </c>
      <c r="B32" s="2" t="s">
        <v>32</v>
      </c>
      <c r="C32" s="16">
        <v>3387.9</v>
      </c>
      <c r="D32" s="30">
        <v>0</v>
      </c>
      <c r="E32" s="23" t="s">
        <v>13</v>
      </c>
      <c r="F32" s="16">
        <f t="shared" si="0"/>
        <v>3387.9</v>
      </c>
      <c r="H32" s="28"/>
    </row>
    <row r="33" spans="1:8" s="1" customFormat="1" ht="289.5" customHeight="1">
      <c r="A33" s="10">
        <v>41030900</v>
      </c>
      <c r="B33" s="2" t="s">
        <v>27</v>
      </c>
      <c r="C33" s="16">
        <f>328.8-15</f>
        <v>313.8</v>
      </c>
      <c r="D33" s="16"/>
      <c r="E33" s="16"/>
      <c r="F33" s="16">
        <f t="shared" si="0"/>
        <v>313.8</v>
      </c>
      <c r="H33" s="28"/>
    </row>
    <row r="34" spans="1:8" s="1" customFormat="1" ht="84.75" customHeight="1">
      <c r="A34" s="10">
        <v>41031000</v>
      </c>
      <c r="B34" s="2" t="s">
        <v>33</v>
      </c>
      <c r="C34" s="16">
        <v>527.7</v>
      </c>
      <c r="D34" s="16"/>
      <c r="E34" s="16"/>
      <c r="F34" s="16">
        <f t="shared" si="0"/>
        <v>527.7</v>
      </c>
      <c r="H34" s="28"/>
    </row>
    <row r="35" spans="1:8" s="1" customFormat="1" ht="79.5" customHeight="1">
      <c r="A35" s="11" t="s">
        <v>24</v>
      </c>
      <c r="B35" s="2" t="s">
        <v>34</v>
      </c>
      <c r="C35" s="16" t="s">
        <v>13</v>
      </c>
      <c r="D35" s="16">
        <v>940.4</v>
      </c>
      <c r="E35" s="16"/>
      <c r="F35" s="16">
        <f>SUM(C35:D35)</f>
        <v>940.4</v>
      </c>
      <c r="H35" s="28"/>
    </row>
    <row r="36" spans="1:8" s="1" customFormat="1" ht="23.25" customHeight="1">
      <c r="A36" s="36">
        <v>41035000</v>
      </c>
      <c r="B36" s="32" t="s">
        <v>37</v>
      </c>
      <c r="C36" s="16">
        <f>C39+C38+C40+C42+C43+C41</f>
        <v>165</v>
      </c>
      <c r="D36" s="52">
        <f>D39+D38+D40+D42+D43+D44+D45</f>
        <v>760.23227</v>
      </c>
      <c r="E36" s="16">
        <f>E39+E38+E40+E42+E43</f>
        <v>217</v>
      </c>
      <c r="F36" s="52">
        <f>C36+D36</f>
        <v>925.23227</v>
      </c>
      <c r="H36" s="28"/>
    </row>
    <row r="37" spans="1:8" s="1" customFormat="1" ht="28.5" customHeight="1">
      <c r="A37" s="36"/>
      <c r="B37" s="32" t="s">
        <v>38</v>
      </c>
      <c r="C37" s="16"/>
      <c r="D37" s="16"/>
      <c r="E37" s="16"/>
      <c r="F37" s="16"/>
      <c r="H37" s="28"/>
    </row>
    <row r="38" spans="1:8" s="1" customFormat="1" ht="84" customHeight="1">
      <c r="A38" s="36"/>
      <c r="B38" s="32" t="s">
        <v>67</v>
      </c>
      <c r="C38"/>
      <c r="D38" s="16">
        <v>396.9</v>
      </c>
      <c r="E38" s="16"/>
      <c r="F38" s="16">
        <f aca="true" t="shared" si="1" ref="F38:F45">C38+D38</f>
        <v>396.9</v>
      </c>
      <c r="H38" s="28"/>
    </row>
    <row r="39" spans="1:8" s="1" customFormat="1" ht="81" customHeight="1">
      <c r="A39" s="36"/>
      <c r="B39" s="32" t="s">
        <v>66</v>
      </c>
      <c r="C39" s="16">
        <v>120</v>
      </c>
      <c r="D39" s="16"/>
      <c r="E39" s="16"/>
      <c r="F39" s="16">
        <f t="shared" si="1"/>
        <v>120</v>
      </c>
      <c r="H39" s="28"/>
    </row>
    <row r="40" spans="1:8" s="1" customFormat="1" ht="81" customHeight="1">
      <c r="A40" s="36"/>
      <c r="B40" s="32" t="s">
        <v>61</v>
      </c>
      <c r="C40" s="16">
        <v>5</v>
      </c>
      <c r="D40" s="16"/>
      <c r="E40" s="16"/>
      <c r="F40" s="16">
        <f t="shared" si="1"/>
        <v>5</v>
      </c>
      <c r="H40" s="28"/>
    </row>
    <row r="41" spans="1:8" s="1" customFormat="1" ht="62.25" customHeight="1">
      <c r="A41" s="36"/>
      <c r="B41" s="32" t="s">
        <v>65</v>
      </c>
      <c r="C41" s="16">
        <v>40</v>
      </c>
      <c r="D41" s="16"/>
      <c r="E41" s="16"/>
      <c r="F41" s="16">
        <f t="shared" si="1"/>
        <v>40</v>
      </c>
      <c r="H41" s="28"/>
    </row>
    <row r="42" spans="1:8" s="1" customFormat="1" ht="120" customHeight="1">
      <c r="A42" s="36"/>
      <c r="B42" s="32" t="s">
        <v>62</v>
      </c>
      <c r="C42" s="16"/>
      <c r="D42" s="16">
        <v>103.962</v>
      </c>
      <c r="E42" s="16"/>
      <c r="F42" s="16">
        <f t="shared" si="1"/>
        <v>103.962</v>
      </c>
      <c r="H42" s="28"/>
    </row>
    <row r="43" spans="1:8" s="1" customFormat="1" ht="81" customHeight="1">
      <c r="A43" s="36"/>
      <c r="B43" s="35" t="s">
        <v>56</v>
      </c>
      <c r="C43" s="16"/>
      <c r="D43" s="16">
        <v>217</v>
      </c>
      <c r="E43" s="16">
        <v>217</v>
      </c>
      <c r="F43" s="16">
        <f t="shared" si="1"/>
        <v>217</v>
      </c>
      <c r="H43" s="28"/>
    </row>
    <row r="44" spans="1:8" s="1" customFormat="1" ht="81" customHeight="1">
      <c r="A44" s="36"/>
      <c r="B44" s="32" t="s">
        <v>64</v>
      </c>
      <c r="C44" s="16"/>
      <c r="D44" s="16">
        <v>39.1</v>
      </c>
      <c r="E44" s="16"/>
      <c r="F44" s="16">
        <f t="shared" si="1"/>
        <v>39.1</v>
      </c>
      <c r="H44" s="28"/>
    </row>
    <row r="45" spans="1:8" s="1" customFormat="1" ht="90.75" customHeight="1">
      <c r="A45" s="36"/>
      <c r="B45" s="32" t="s">
        <v>70</v>
      </c>
      <c r="C45" s="16"/>
      <c r="D45" s="52">
        <v>3.27027</v>
      </c>
      <c r="E45" s="52"/>
      <c r="F45" s="52">
        <f t="shared" si="1"/>
        <v>3.27027</v>
      </c>
      <c r="H45" s="28"/>
    </row>
    <row r="46" spans="1:8" s="1" customFormat="1" ht="60" customHeight="1">
      <c r="A46" s="36">
        <v>41035200</v>
      </c>
      <c r="B46" s="33" t="s">
        <v>39</v>
      </c>
      <c r="C46" s="52">
        <f>C48+C49</f>
        <v>1392.18521</v>
      </c>
      <c r="D46" s="16"/>
      <c r="E46" s="16"/>
      <c r="F46" s="52">
        <f>C46+D46</f>
        <v>1392.18521</v>
      </c>
      <c r="H46" s="28"/>
    </row>
    <row r="47" spans="1:8" s="1" customFormat="1" ht="21" customHeight="1">
      <c r="A47" s="31"/>
      <c r="B47" s="33" t="s">
        <v>38</v>
      </c>
      <c r="C47" s="16"/>
      <c r="D47" s="16"/>
      <c r="E47" s="16"/>
      <c r="F47" s="16"/>
      <c r="H47" s="28"/>
    </row>
    <row r="48" spans="1:8" s="1" customFormat="1" ht="43.5" customHeight="1">
      <c r="A48" s="31"/>
      <c r="B48" s="35" t="s">
        <v>68</v>
      </c>
      <c r="C48" s="16">
        <v>31.8</v>
      </c>
      <c r="D48" s="16"/>
      <c r="E48" s="16"/>
      <c r="F48" s="16">
        <f>C48+D48</f>
        <v>31.8</v>
      </c>
      <c r="H48" s="28"/>
    </row>
    <row r="49" spans="1:8" s="1" customFormat="1" ht="27.75" customHeight="1">
      <c r="A49" s="31"/>
      <c r="B49" s="35" t="s">
        <v>48</v>
      </c>
      <c r="C49" s="52">
        <f>C51+C52+C53+C54+C55+C56</f>
        <v>1360.3852100000001</v>
      </c>
      <c r="D49" s="16"/>
      <c r="E49" s="16"/>
      <c r="F49" s="52">
        <f>C49+D49</f>
        <v>1360.3852100000001</v>
      </c>
      <c r="H49" s="28"/>
    </row>
    <row r="50" spans="1:8" s="1" customFormat="1" ht="27.75" customHeight="1">
      <c r="A50" s="31"/>
      <c r="B50" s="35" t="s">
        <v>38</v>
      </c>
      <c r="C50" s="16"/>
      <c r="D50" s="16"/>
      <c r="E50" s="16"/>
      <c r="F50" s="16"/>
      <c r="H50" s="28"/>
    </row>
    <row r="51" spans="1:8" s="1" customFormat="1" ht="66" customHeight="1">
      <c r="A51" s="31"/>
      <c r="B51" s="31" t="s">
        <v>45</v>
      </c>
      <c r="C51" s="16">
        <f>260.7+40-17.318</f>
        <v>283.382</v>
      </c>
      <c r="D51" s="16"/>
      <c r="E51" s="16"/>
      <c r="F51" s="41">
        <f>C51+D51</f>
        <v>283.382</v>
      </c>
      <c r="H51" s="28"/>
    </row>
    <row r="52" spans="1:8" s="1" customFormat="1" ht="98.25" customHeight="1">
      <c r="A52" s="31"/>
      <c r="B52" s="31" t="s">
        <v>40</v>
      </c>
      <c r="C52" s="16">
        <v>9</v>
      </c>
      <c r="D52" s="16"/>
      <c r="E52" s="16"/>
      <c r="F52" s="41">
        <f>C52+D52</f>
        <v>9</v>
      </c>
      <c r="H52" s="28"/>
    </row>
    <row r="53" spans="1:8" s="1" customFormat="1" ht="64.5" customHeight="1">
      <c r="A53" s="31"/>
      <c r="B53" s="31" t="s">
        <v>50</v>
      </c>
      <c r="C53" s="16">
        <v>18</v>
      </c>
      <c r="D53" s="16"/>
      <c r="E53" s="16"/>
      <c r="F53" s="41">
        <f aca="true" t="shared" si="2" ref="F53:F62">C53+D53</f>
        <v>18</v>
      </c>
      <c r="H53" s="28"/>
    </row>
    <row r="54" spans="1:8" s="1" customFormat="1" ht="45.75" customHeight="1">
      <c r="A54" s="31"/>
      <c r="B54" s="31" t="s">
        <v>51</v>
      </c>
      <c r="C54" s="16">
        <v>538.6</v>
      </c>
      <c r="D54" s="16"/>
      <c r="E54" s="16"/>
      <c r="F54" s="41">
        <f t="shared" si="2"/>
        <v>538.6</v>
      </c>
      <c r="H54" s="28"/>
    </row>
    <row r="55" spans="1:8" s="1" customFormat="1" ht="47.25" customHeight="1">
      <c r="A55" s="31"/>
      <c r="B55" s="31" t="s">
        <v>52</v>
      </c>
      <c r="C55" s="52">
        <f>476.3-22.29679</f>
        <v>454.00321</v>
      </c>
      <c r="D55" s="16"/>
      <c r="E55" s="16"/>
      <c r="F55" s="53">
        <f t="shared" si="2"/>
        <v>454.00321</v>
      </c>
      <c r="H55" s="28"/>
    </row>
    <row r="56" spans="1:8" s="1" customFormat="1" ht="61.5" customHeight="1">
      <c r="A56" s="31"/>
      <c r="B56" s="32" t="s">
        <v>53</v>
      </c>
      <c r="C56" s="16">
        <v>57.4</v>
      </c>
      <c r="D56" s="17"/>
      <c r="E56" s="17"/>
      <c r="F56" s="41">
        <f t="shared" si="2"/>
        <v>57.4</v>
      </c>
      <c r="H56" s="28"/>
    </row>
    <row r="57" spans="1:8" s="1" customFormat="1" ht="70.5" customHeight="1">
      <c r="A57" s="31">
        <v>41035600</v>
      </c>
      <c r="B57" s="45" t="s">
        <v>41</v>
      </c>
      <c r="C57" s="54">
        <f>C61+C62</f>
        <v>283.36400000000003</v>
      </c>
      <c r="D57" s="24"/>
      <c r="E57" s="24"/>
      <c r="F57" s="41">
        <f t="shared" si="2"/>
        <v>283.36400000000003</v>
      </c>
      <c r="H57" s="28"/>
    </row>
    <row r="58" spans="1:8" s="1" customFormat="1" ht="3.75" customHeight="1">
      <c r="A58" s="34"/>
      <c r="B58" s="34"/>
      <c r="C58" s="6"/>
      <c r="D58" s="6"/>
      <c r="E58" s="6"/>
      <c r="F58" s="41">
        <f t="shared" si="2"/>
        <v>0</v>
      </c>
      <c r="H58" s="28"/>
    </row>
    <row r="59" spans="1:8" s="1" customFormat="1" ht="15" customHeight="1" hidden="1">
      <c r="A59" s="31"/>
      <c r="B59" s="35"/>
      <c r="C59" s="6"/>
      <c r="D59" s="6"/>
      <c r="E59" s="6"/>
      <c r="F59" s="41">
        <f t="shared" si="2"/>
        <v>0</v>
      </c>
      <c r="H59" s="28"/>
    </row>
    <row r="60" spans="1:8" s="1" customFormat="1" ht="19.5" customHeight="1">
      <c r="A60" s="31"/>
      <c r="B60" s="35" t="s">
        <v>38</v>
      </c>
      <c r="C60" s="25"/>
      <c r="D60" s="25"/>
      <c r="E60" s="7"/>
      <c r="F60" s="41">
        <f t="shared" si="2"/>
        <v>0</v>
      </c>
      <c r="H60" s="28"/>
    </row>
    <row r="61" spans="1:8" s="1" customFormat="1" ht="55.5" customHeight="1">
      <c r="A61" s="31"/>
      <c r="B61" s="35" t="s">
        <v>59</v>
      </c>
      <c r="C61" s="41">
        <f>152+10.9+8+21+20+1+17-17+30</f>
        <v>242.9</v>
      </c>
      <c r="D61" s="39"/>
      <c r="E61" s="40"/>
      <c r="F61" s="41">
        <f t="shared" si="2"/>
        <v>242.9</v>
      </c>
      <c r="H61" s="28"/>
    </row>
    <row r="62" spans="1:8" s="1" customFormat="1" ht="19.5" customHeight="1">
      <c r="A62" s="31"/>
      <c r="B62" s="35" t="s">
        <v>48</v>
      </c>
      <c r="C62" s="41">
        <f>C64+C65+C66+C67</f>
        <v>40.464</v>
      </c>
      <c r="D62" s="42"/>
      <c r="E62" s="43"/>
      <c r="F62" s="41">
        <f t="shared" si="2"/>
        <v>40.464</v>
      </c>
      <c r="H62" s="28"/>
    </row>
    <row r="63" spans="1:8" s="1" customFormat="1" ht="19.5" customHeight="1">
      <c r="A63" s="31"/>
      <c r="B63" s="35" t="s">
        <v>38</v>
      </c>
      <c r="C63" s="42"/>
      <c r="D63" s="42"/>
      <c r="E63" s="43"/>
      <c r="F63" s="41"/>
      <c r="H63" s="28"/>
    </row>
    <row r="64" spans="1:8" s="1" customFormat="1" ht="97.5" customHeight="1">
      <c r="A64" s="31"/>
      <c r="B64" s="31" t="s">
        <v>42</v>
      </c>
      <c r="C64" s="41">
        <v>25.2</v>
      </c>
      <c r="D64" s="42"/>
      <c r="E64" s="44" t="s">
        <v>13</v>
      </c>
      <c r="F64" s="41">
        <f>C64+D64</f>
        <v>25.2</v>
      </c>
      <c r="G64" s="6"/>
      <c r="H64" s="28"/>
    </row>
    <row r="65" spans="1:8" s="1" customFormat="1" ht="75">
      <c r="A65" s="31"/>
      <c r="B65" s="32" t="s">
        <v>54</v>
      </c>
      <c r="C65" s="41">
        <f>3.7-0.096</f>
        <v>3.604</v>
      </c>
      <c r="D65" s="46"/>
      <c r="E65" s="46"/>
      <c r="F65" s="41">
        <f>C65+D65</f>
        <v>3.604</v>
      </c>
      <c r="G65" s="6"/>
      <c r="H65" s="28"/>
    </row>
    <row r="66" spans="1:8" s="1" customFormat="1" ht="102.75" customHeight="1">
      <c r="A66" s="31"/>
      <c r="B66" s="32" t="s">
        <v>60</v>
      </c>
      <c r="C66" s="41">
        <f>8.8-1.1</f>
        <v>7.700000000000001</v>
      </c>
      <c r="D66" s="47"/>
      <c r="E66" s="47"/>
      <c r="F66" s="41">
        <f>C66+D66</f>
        <v>7.700000000000001</v>
      </c>
      <c r="G66" s="6"/>
      <c r="H66" s="28"/>
    </row>
    <row r="67" spans="1:8" s="1" customFormat="1" ht="75">
      <c r="A67" s="31"/>
      <c r="B67" s="31" t="s">
        <v>43</v>
      </c>
      <c r="C67" s="41">
        <f>5.28-1.32</f>
        <v>3.96</v>
      </c>
      <c r="D67" s="48"/>
      <c r="E67" s="48"/>
      <c r="F67" s="41">
        <f>C67+D67</f>
        <v>3.96</v>
      </c>
      <c r="G67" s="6"/>
      <c r="H67" s="28"/>
    </row>
    <row r="68" spans="1:8" s="1" customFormat="1" ht="146.25" customHeight="1">
      <c r="A68" s="31">
        <v>41035800</v>
      </c>
      <c r="B68" s="35" t="s">
        <v>44</v>
      </c>
      <c r="C68" s="41">
        <v>338.2</v>
      </c>
      <c r="D68" s="46"/>
      <c r="E68" s="46"/>
      <c r="F68" s="41">
        <f>C68+D68</f>
        <v>338.2</v>
      </c>
      <c r="G68" s="6"/>
      <c r="H68" s="28"/>
    </row>
    <row r="69" spans="1:8" s="1" customFormat="1" ht="18">
      <c r="A69" s="14"/>
      <c r="B69" s="7"/>
      <c r="C69" s="6"/>
      <c r="D69" s="6"/>
      <c r="E69" s="6"/>
      <c r="F69" s="6" t="s">
        <v>13</v>
      </c>
      <c r="G69" s="6"/>
      <c r="H69" s="28"/>
    </row>
    <row r="70" spans="1:8" s="1" customFormat="1" ht="18.75">
      <c r="A70" s="31"/>
      <c r="B70" s="37" t="s">
        <v>11</v>
      </c>
      <c r="C70" s="50">
        <f>C9+C15+C25</f>
        <v>136970.40521</v>
      </c>
      <c r="D70" s="50">
        <f>D15+D25</f>
        <v>2292.1981</v>
      </c>
      <c r="E70" s="49">
        <f>E15+E25</f>
        <v>217</v>
      </c>
      <c r="F70" s="50">
        <f>F9+F15+F25</f>
        <v>139262.60331</v>
      </c>
      <c r="G70" s="51"/>
      <c r="H70" s="28"/>
    </row>
    <row r="71" spans="1:8" s="1" customFormat="1" ht="18">
      <c r="A71" s="14"/>
      <c r="B71" s="7"/>
      <c r="C71" s="6"/>
      <c r="D71" s="6"/>
      <c r="E71" s="6"/>
      <c r="F71" s="6"/>
      <c r="G71" s="6"/>
      <c r="H71" s="28"/>
    </row>
    <row r="72" spans="1:8" s="1" customFormat="1" ht="18">
      <c r="A72" s="14"/>
      <c r="B72" s="7"/>
      <c r="C72" s="6"/>
      <c r="D72" s="6"/>
      <c r="E72" s="6"/>
      <c r="F72" s="6"/>
      <c r="G72" s="6"/>
      <c r="H72" s="28"/>
    </row>
    <row r="73" spans="1:8" s="1" customFormat="1" ht="18.75">
      <c r="A73" s="5" t="s">
        <v>57</v>
      </c>
      <c r="B73" s="5"/>
      <c r="C73" s="5"/>
      <c r="D73" s="5" t="s">
        <v>58</v>
      </c>
      <c r="E73" s="5"/>
      <c r="F73" s="5"/>
      <c r="H73" s="28"/>
    </row>
    <row r="74" spans="1:6" ht="18.75">
      <c r="A74" s="5"/>
      <c r="B74" s="5"/>
      <c r="C74" s="5"/>
      <c r="D74" s="5"/>
      <c r="E74" s="5"/>
      <c r="F74" s="5"/>
    </row>
    <row r="75" spans="1:6" ht="18.75">
      <c r="A75" s="5"/>
      <c r="B75" s="5"/>
      <c r="C75" s="5"/>
      <c r="D75" s="5"/>
      <c r="E75" s="5"/>
      <c r="F75" s="5"/>
    </row>
    <row r="76" ht="18">
      <c r="C76" s="14"/>
    </row>
    <row r="77" ht="18">
      <c r="C77" s="14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6" r:id="rId1"/>
  <headerFooter alignWithMargins="0">
    <oddFooter>&amp;C&amp;P</oddFooter>
  </headerFooter>
  <rowBreaks count="2" manualBreakCount="2">
    <brk id="32" max="5" man="1"/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2013-10-10T05:26:23Z</cp:lastPrinted>
  <dcterms:created xsi:type="dcterms:W3CDTF">2002-10-23T13:00:01Z</dcterms:created>
  <dcterms:modified xsi:type="dcterms:W3CDTF">2013-10-18T16:29:07Z</dcterms:modified>
  <cp:category/>
  <cp:version/>
  <cp:contentType/>
  <cp:contentStatus/>
</cp:coreProperties>
</file>