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<sst xmlns="http://schemas.openxmlformats.org/spreadsheetml/2006/main" count="179" uniqueCount="135">
  <si>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</si>
  <si>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</si>
  <si>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</si>
  <si>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</si>
  <si>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</si>
  <si>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</si>
  <si>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</si>
  <si>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</si>
  <si>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</si>
  <si>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</si>
  <si>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</si>
  <si>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</si>
  <si>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</si>
  <si>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</si>
  <si>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</si>
  <si>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</si>
  <si>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</si>
  <si>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</si>
  <si>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</si>
  <si>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</si>
  <si>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</si>
  <si>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</si>
  <si>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</si>
  <si>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</si>
  <si>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</si>
  <si>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</si>
  <si>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</si>
  <si>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</si>
  <si>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</si>
  <si>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</si>
  <si>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</si>
  <si>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</si>
  <si>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</si>
  <si>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</si>
  <si>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</si>
  <si>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</si>
  <si>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</si>
  <si>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</si>
  <si>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</si>
  <si>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</si>
  <si>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</si>
  <si>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</si>
  <si>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</si>
  <si>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</si>
  <si>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</si>
  <si>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</si>
  <si>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</si>
  <si>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</si>
  <si>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</si>
  <si>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</si>
  <si>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</si>
  <si>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</si>
  <si>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</si>
  <si>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</si>
  <si>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</si>
  <si>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</si>
  <si>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</si>
  <si>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</si>
  <si>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</si>
  <si>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</si>
  <si>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</si>
  <si>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</si>
  <si>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</si>
  <si>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</si>
  <si>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</si>
  <si>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</si>
  <si>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</si>
  <si>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</si>
  <si>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</si>
  <si>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</si>
  <si>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</si>
  <si>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</si>
  <si>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</si>
  <si>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</si>
  <si>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</si>
  <si>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</si>
  <si>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</si>
  <si>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</si>
  <si>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</si>
  <si>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</si>
  <si>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</si>
  <si>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</si>
  <si>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</si>
  <si>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</si>
  <si>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</si>
  <si>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</si>
  <si>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</si>
  <si>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</si>
  <si>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</si>
  <si>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</si>
  <si>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</si>
  <si>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</si>
  <si>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</si>
  <si>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</si>
  <si>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</si>
  <si>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</si>
  <si>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</si>
  <si>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</si>
  <si>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</si>
  <si>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</si>
  <si>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</si>
  <si>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</si>
  <si>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</si>
  <si>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</si>
  <si>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</si>
  <si>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</si>
  <si>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</si>
  <si>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</si>
  <si>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</si>
  <si>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</si>
  <si>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</si>
  <si>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</si>
  <si>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</si>
  <si>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</si>
  <si>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</si>
  <si>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</si>
  <si>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</si>
  <si>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</si>
  <si>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</si>
  <si>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</t>
  </si>
  <si>
    <t xml:space="preserve">                        № </t>
  </si>
  <si>
    <t>080800</t>
  </si>
  <si>
    <t>Центри первинної медичної (медико-санітарної) допомоги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</si>
  <si>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</si>
  <si>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</si>
  <si>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>Відділ освіти, молоді і спорту райдержадміністрації</t>
  </si>
  <si>
    <t>капітальний ремонт Виноградівської ЗОШ  із встановленням вітрогенератора та сонячних батарей</t>
  </si>
  <si>
    <t>перебування в стаціонарному відділенні для постійного, або тимчасового проживання підопічної Новікової Г.В.</t>
  </si>
  <si>
    <t>організація підвозу дітей до загальноосвітніх навчальних закладів, дошкільних навчальних закладів</t>
  </si>
  <si>
    <t>придбання автобусу</t>
  </si>
  <si>
    <t>Додаток  7</t>
  </si>
  <si>
    <t>250380</t>
  </si>
  <si>
    <t>Інші субвенції</t>
  </si>
  <si>
    <t xml:space="preserve">Програма розвитку земельних відносин у Баштанському районі  на 2011-2014 роки </t>
  </si>
  <si>
    <t>на проведення нормативної грошової оцінки земель населених пунктів району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</si>
</sst>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176" fontId="5" fillId="0" borderId="10" xfId="0" applyNumberFormat="1" applyFont="1" applyBorder="1" applyAlignment="1">
      <alignment vertical="top"/>
    </xf>
    <xf numFmtId="176" fontId="45" fillId="0" borderId="0" xfId="0" applyNumberFormat="1" applyFont="1" applyAlignment="1" applyProtection="1">
      <alignment horizontal="left" vertical="top" wrapText="1"/>
      <protection locked="0"/>
    </xf>
    <xf numFmtId="176" fontId="4" fillId="0" borderId="10" xfId="0" applyNumberFormat="1" applyFont="1" applyBorder="1" applyAlignment="1" applyProtection="1">
      <alignment horizontal="left" vertical="top" wrapText="1"/>
      <protection locked="0"/>
    </xf>
    <xf numFmtId="179" fontId="1" fillId="0" borderId="10" xfId="0" applyNumberFormat="1" applyFont="1" applyBorder="1" applyAlignment="1">
      <alignment horizontal="center" vertical="justify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75" zoomScaleNormal="75" zoomScaleSheetLayoutView="75" zoomScalePageLayoutView="0" workbookViewId="0" topLeftCell="D1">
      <pane ySplit="3630" topLeftCell="BM85" activePane="bottomLeft" state="split"/>
      <selection pane="topLeft" activeCell="F1" sqref="F1"/>
      <selection pane="bottomLeft" activeCell="G91" sqref="G91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130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120</v>
      </c>
    </row>
    <row r="4" spans="2:6" ht="37.5" customHeight="1">
      <c r="B4" s="121" t="s">
        <v>109</v>
      </c>
      <c r="C4" s="121"/>
      <c r="D4" s="121"/>
      <c r="E4" s="121"/>
      <c r="F4" s="121"/>
    </row>
    <row r="5" spans="6:9" ht="13.5" thickBot="1">
      <c r="F5" t="s">
        <v>7</v>
      </c>
      <c r="G5" t="s">
        <v>6</v>
      </c>
      <c r="I5" s="31"/>
    </row>
    <row r="6" spans="1:9" ht="12.75">
      <c r="A6" s="110" t="s">
        <v>38</v>
      </c>
      <c r="B6" s="114" t="s">
        <v>40</v>
      </c>
      <c r="C6" s="116" t="s">
        <v>0</v>
      </c>
      <c r="D6" s="117"/>
      <c r="E6" s="116" t="s">
        <v>1</v>
      </c>
      <c r="F6" s="117"/>
      <c r="G6" s="114" t="s">
        <v>4</v>
      </c>
      <c r="I6" s="31"/>
    </row>
    <row r="7" spans="1:9" ht="54.75" customHeight="1" thickBot="1">
      <c r="A7" s="111"/>
      <c r="B7" s="115"/>
      <c r="C7" s="118"/>
      <c r="D7" s="119"/>
      <c r="E7" s="118"/>
      <c r="F7" s="119"/>
      <c r="G7" s="115"/>
      <c r="I7" s="113"/>
    </row>
    <row r="8" spans="1:9" ht="12.75">
      <c r="A8" s="110" t="s">
        <v>39</v>
      </c>
      <c r="B8" s="114" t="s">
        <v>41</v>
      </c>
      <c r="C8" s="114" t="s">
        <v>2</v>
      </c>
      <c r="D8" s="114" t="s">
        <v>3</v>
      </c>
      <c r="E8" s="114" t="s">
        <v>2</v>
      </c>
      <c r="F8" s="114" t="s">
        <v>3</v>
      </c>
      <c r="G8" s="114" t="s">
        <v>5</v>
      </c>
      <c r="I8" s="113"/>
    </row>
    <row r="9" spans="1:9" ht="54" customHeight="1" thickBot="1">
      <c r="A9" s="111"/>
      <c r="B9" s="115"/>
      <c r="C9" s="115"/>
      <c r="D9" s="115"/>
      <c r="E9" s="115"/>
      <c r="F9" s="115"/>
      <c r="G9" s="115"/>
      <c r="I9" s="113"/>
    </row>
    <row r="10" spans="1:7" ht="12.75" customHeight="1">
      <c r="A10" s="100" t="s">
        <v>119</v>
      </c>
      <c r="B10" s="101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</row>
    <row r="11" spans="1:7" ht="18.75" customHeight="1">
      <c r="A11" s="57" t="s">
        <v>74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67</v>
      </c>
      <c r="D12" s="46">
        <f>D13</f>
        <v>11</v>
      </c>
      <c r="E12" s="19"/>
      <c r="F12" s="50"/>
      <c r="G12" s="6">
        <f aca="true" t="shared" si="0" ref="G12:G20">D12+F12</f>
        <v>11</v>
      </c>
    </row>
    <row r="13" spans="1:7" ht="27.75" customHeight="1">
      <c r="A13" s="11" t="s">
        <v>53</v>
      </c>
      <c r="B13" s="63" t="s">
        <v>54</v>
      </c>
      <c r="C13" s="2" t="s">
        <v>10</v>
      </c>
      <c r="D13" s="40">
        <f>7+4</f>
        <v>11</v>
      </c>
      <c r="E13" s="19"/>
      <c r="F13" s="50"/>
      <c r="G13" s="6">
        <f t="shared" si="0"/>
        <v>11</v>
      </c>
    </row>
    <row r="14" spans="1:7" ht="18" customHeight="1">
      <c r="A14" s="11"/>
      <c r="B14" s="63"/>
      <c r="C14" s="25" t="s">
        <v>89</v>
      </c>
      <c r="D14" s="7">
        <f>D15</f>
        <v>20</v>
      </c>
      <c r="E14" s="19"/>
      <c r="F14" s="50"/>
      <c r="G14" s="6">
        <f t="shared" si="0"/>
        <v>20</v>
      </c>
    </row>
    <row r="15" spans="1:7" ht="51" customHeight="1">
      <c r="A15" s="11" t="s">
        <v>88</v>
      </c>
      <c r="B15" s="63" t="s">
        <v>90</v>
      </c>
      <c r="C15" s="2" t="s">
        <v>107</v>
      </c>
      <c r="D15" s="40">
        <f>20</f>
        <v>20</v>
      </c>
      <c r="E15" s="19"/>
      <c r="F15" s="50"/>
      <c r="G15" s="6">
        <f t="shared" si="0"/>
        <v>20</v>
      </c>
    </row>
    <row r="16" spans="1:7" ht="45" customHeight="1">
      <c r="A16" s="11"/>
      <c r="B16" s="36"/>
      <c r="C16" s="61" t="s">
        <v>52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90" t="s">
        <v>62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93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106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73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94</v>
      </c>
      <c r="D21" s="46">
        <f>D22</f>
        <v>152</v>
      </c>
      <c r="E21" s="25"/>
      <c r="F21" s="50"/>
      <c r="G21" s="6">
        <f aca="true" t="shared" si="1" ref="G21:G38">D21+F21</f>
        <v>152</v>
      </c>
    </row>
    <row r="22" spans="1:7" ht="26.25" customHeight="1">
      <c r="A22" s="11" t="s">
        <v>15</v>
      </c>
      <c r="B22" s="39" t="s">
        <v>16</v>
      </c>
      <c r="C22" s="18" t="s">
        <v>103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9" t="s">
        <v>48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61</v>
      </c>
      <c r="C24" s="26" t="s">
        <v>68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9" t="s">
        <v>67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44</v>
      </c>
      <c r="B26" s="64" t="s">
        <v>55</v>
      </c>
      <c r="C26" s="2" t="s">
        <v>108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100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84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8"/>
      <c r="C29" s="67" t="s">
        <v>105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95</v>
      </c>
      <c r="B30" s="87" t="s">
        <v>96</v>
      </c>
      <c r="C30" s="2" t="s">
        <v>97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98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99</v>
      </c>
      <c r="B32" s="87" t="s">
        <v>104</v>
      </c>
      <c r="C32" s="2" t="s">
        <v>97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49</v>
      </c>
      <c r="F33" s="51">
        <f>F34</f>
        <v>53</v>
      </c>
      <c r="G33" s="40">
        <f t="shared" si="1"/>
        <v>53</v>
      </c>
    </row>
    <row r="34" spans="1:7" ht="45.75" customHeight="1">
      <c r="A34" s="11" t="s">
        <v>116</v>
      </c>
      <c r="B34" s="96" t="s">
        <v>117</v>
      </c>
      <c r="C34" s="81"/>
      <c r="D34" s="97"/>
      <c r="E34" s="98" t="s">
        <v>118</v>
      </c>
      <c r="F34" s="99">
        <v>53</v>
      </c>
      <c r="G34" s="40">
        <f t="shared" si="1"/>
        <v>53</v>
      </c>
    </row>
    <row r="35" spans="1:7" ht="24" customHeight="1">
      <c r="A35" s="11"/>
      <c r="B35" s="103"/>
      <c r="C35" s="67" t="s">
        <v>100</v>
      </c>
      <c r="D35" s="97">
        <f>D36</f>
        <v>18</v>
      </c>
      <c r="E35" s="98"/>
      <c r="F35" s="99"/>
      <c r="G35" s="40">
        <f t="shared" si="1"/>
        <v>18</v>
      </c>
    </row>
    <row r="36" spans="1:7" ht="25.5" customHeight="1">
      <c r="A36" s="11" t="s">
        <v>121</v>
      </c>
      <c r="B36" s="87" t="s">
        <v>122</v>
      </c>
      <c r="C36" s="105" t="s">
        <v>124</v>
      </c>
      <c r="D36" s="97">
        <v>18</v>
      </c>
      <c r="E36" s="98"/>
      <c r="F36" s="99"/>
      <c r="G36" s="40">
        <f t="shared" si="1"/>
        <v>18</v>
      </c>
    </row>
    <row r="37" spans="1:7" ht="15.75" customHeight="1">
      <c r="A37" s="11"/>
      <c r="B37" s="64"/>
      <c r="C37" s="2"/>
      <c r="D37" s="59"/>
      <c r="E37" s="43"/>
      <c r="F37" s="52"/>
      <c r="G37" s="40"/>
    </row>
    <row r="38" spans="1:7" ht="12.75">
      <c r="A38" s="11"/>
      <c r="B38" s="15" t="s">
        <v>4</v>
      </c>
      <c r="C38" s="17"/>
      <c r="D38" s="6">
        <f>D12+D14+D16+D18+D21+D23+D25+D27+D30+D31+D35</f>
        <v>466.00600000000003</v>
      </c>
      <c r="E38" s="6"/>
      <c r="F38" s="6">
        <f>F33</f>
        <v>53</v>
      </c>
      <c r="G38" s="6">
        <f t="shared" si="1"/>
        <v>519.0060000000001</v>
      </c>
    </row>
    <row r="39" spans="1:7" ht="30.75" customHeight="1">
      <c r="A39" s="57" t="s">
        <v>76</v>
      </c>
      <c r="B39" s="104" t="s">
        <v>125</v>
      </c>
      <c r="C39" s="9"/>
      <c r="D39" s="6" t="s">
        <v>7</v>
      </c>
      <c r="E39" s="19"/>
      <c r="F39" s="50"/>
      <c r="G39" s="6"/>
    </row>
    <row r="40" spans="1:7" ht="29.25" customHeight="1">
      <c r="A40" s="69"/>
      <c r="B40" s="42"/>
      <c r="C40" s="61" t="s">
        <v>45</v>
      </c>
      <c r="D40" s="46">
        <f>D41</f>
        <v>3</v>
      </c>
      <c r="E40" s="19"/>
      <c r="F40" s="50"/>
      <c r="G40" s="6">
        <f aca="true" t="shared" si="2" ref="G40:G61">D40+F40</f>
        <v>3</v>
      </c>
    </row>
    <row r="41" spans="1:7" ht="43.5" customHeight="1">
      <c r="A41" s="69" t="s">
        <v>18</v>
      </c>
      <c r="B41" s="42" t="s">
        <v>19</v>
      </c>
      <c r="C41" s="18" t="s">
        <v>101</v>
      </c>
      <c r="D41" s="41">
        <f>3</f>
        <v>3</v>
      </c>
      <c r="E41" s="19"/>
      <c r="F41" s="50"/>
      <c r="G41" s="41">
        <f t="shared" si="2"/>
        <v>3</v>
      </c>
    </row>
    <row r="42" spans="1:7" ht="27.75" customHeight="1">
      <c r="A42" s="69"/>
      <c r="B42" s="42"/>
      <c r="C42" s="85" t="s">
        <v>49</v>
      </c>
      <c r="D42" s="46">
        <f>D43</f>
        <v>1533.3940000000002</v>
      </c>
      <c r="E42" s="19"/>
      <c r="F42" s="50"/>
      <c r="G42" s="6">
        <f t="shared" si="2"/>
        <v>1533.3940000000002</v>
      </c>
    </row>
    <row r="43" spans="1:7" ht="25.5" customHeight="1">
      <c r="A43" s="22" t="s">
        <v>18</v>
      </c>
      <c r="B43" s="70" t="s">
        <v>19</v>
      </c>
      <c r="C43" s="18" t="s">
        <v>69</v>
      </c>
      <c r="D43" s="55">
        <f>1698.275+11.719-176.6</f>
        <v>1533.3940000000002</v>
      </c>
      <c r="E43" s="19"/>
      <c r="F43" s="50"/>
      <c r="G43" s="41">
        <f t="shared" si="2"/>
        <v>1533.3940000000002</v>
      </c>
    </row>
    <row r="44" spans="1:7" ht="26.25" customHeight="1">
      <c r="A44" s="11"/>
      <c r="B44" s="28"/>
      <c r="C44" s="61" t="s">
        <v>50</v>
      </c>
      <c r="D44" s="46">
        <f>D45</f>
        <v>748.549</v>
      </c>
      <c r="E44" s="61" t="s">
        <v>50</v>
      </c>
      <c r="F44" s="52">
        <f>F45</f>
        <v>42</v>
      </c>
      <c r="G44" s="6">
        <f>D44+F44</f>
        <v>790.549</v>
      </c>
    </row>
    <row r="45" spans="1:7" ht="26.25" customHeight="1">
      <c r="A45" s="11" t="s">
        <v>20</v>
      </c>
      <c r="B45" s="28" t="s">
        <v>21</v>
      </c>
      <c r="C45" s="18" t="s">
        <v>128</v>
      </c>
      <c r="D45" s="40">
        <f>640.2+73.549+17+14.8+3</f>
        <v>748.549</v>
      </c>
      <c r="E45" s="106" t="s">
        <v>129</v>
      </c>
      <c r="F45" s="52">
        <v>42</v>
      </c>
      <c r="G45" s="41">
        <f>D45+F45</f>
        <v>790.549</v>
      </c>
    </row>
    <row r="46" spans="1:7" ht="30" customHeight="1">
      <c r="A46" s="22"/>
      <c r="B46" s="71"/>
      <c r="C46" s="61" t="s">
        <v>51</v>
      </c>
      <c r="D46" s="46">
        <f>D47+D48</f>
        <v>550.9</v>
      </c>
      <c r="E46" s="72"/>
      <c r="F46" s="73"/>
      <c r="G46" s="6">
        <f t="shared" si="2"/>
        <v>550.9</v>
      </c>
    </row>
    <row r="47" spans="1:10" ht="30" customHeight="1">
      <c r="A47" s="22" t="s">
        <v>22</v>
      </c>
      <c r="B47" s="71" t="s">
        <v>23</v>
      </c>
      <c r="C47" s="24" t="s">
        <v>37</v>
      </c>
      <c r="D47" s="48">
        <f>294+1+3+2.5</f>
        <v>300.5</v>
      </c>
      <c r="E47" s="19"/>
      <c r="F47" s="74"/>
      <c r="G47" s="41">
        <f t="shared" si="2"/>
        <v>300.5</v>
      </c>
      <c r="I47" s="120"/>
      <c r="J47" s="120"/>
    </row>
    <row r="48" spans="1:10" ht="27.75" customHeight="1">
      <c r="A48" s="11" t="s">
        <v>18</v>
      </c>
      <c r="B48" s="75" t="s">
        <v>19</v>
      </c>
      <c r="C48" s="18" t="s">
        <v>24</v>
      </c>
      <c r="D48" s="48">
        <f>227.4+2+21-1+1</f>
        <v>250.4</v>
      </c>
      <c r="E48" s="18"/>
      <c r="F48" s="76"/>
      <c r="G48" s="41">
        <f t="shared" si="2"/>
        <v>250.4</v>
      </c>
      <c r="I48" s="120"/>
      <c r="J48" s="120"/>
    </row>
    <row r="49" spans="1:10" ht="27.75" customHeight="1">
      <c r="A49" s="11"/>
      <c r="B49" s="75"/>
      <c r="C49" s="18"/>
      <c r="D49" s="48"/>
      <c r="E49" s="62" t="s">
        <v>49</v>
      </c>
      <c r="F49" s="76">
        <f>F50+F51</f>
        <v>308</v>
      </c>
      <c r="G49" s="41">
        <f t="shared" si="2"/>
        <v>308</v>
      </c>
      <c r="I49" s="91"/>
      <c r="J49" s="91"/>
    </row>
    <row r="50" spans="1:10" ht="42" customHeight="1">
      <c r="A50" s="3" t="s">
        <v>22</v>
      </c>
      <c r="B50" s="94" t="s">
        <v>23</v>
      </c>
      <c r="C50" s="18"/>
      <c r="D50" s="48"/>
      <c r="E50" s="95" t="s">
        <v>115</v>
      </c>
      <c r="F50" s="76">
        <v>164</v>
      </c>
      <c r="G50" s="41">
        <f t="shared" si="2"/>
        <v>164</v>
      </c>
      <c r="I50" s="91"/>
      <c r="J50" s="91"/>
    </row>
    <row r="51" spans="1:10" ht="28.5" customHeight="1">
      <c r="A51" s="11"/>
      <c r="B51" s="75"/>
      <c r="C51" s="18"/>
      <c r="D51" s="48"/>
      <c r="E51" s="18" t="s">
        <v>126</v>
      </c>
      <c r="F51" s="76">
        <v>144</v>
      </c>
      <c r="G51" s="41">
        <f t="shared" si="2"/>
        <v>144</v>
      </c>
      <c r="I51" s="91"/>
      <c r="J51" s="91"/>
    </row>
    <row r="52" spans="1:7" ht="13.5" customHeight="1">
      <c r="A52" s="11"/>
      <c r="B52" s="77" t="s">
        <v>4</v>
      </c>
      <c r="C52" s="9"/>
      <c r="D52" s="6">
        <f>D40+D44+D46+D42</f>
        <v>2835.8430000000003</v>
      </c>
      <c r="E52" s="32"/>
      <c r="F52" s="33">
        <f>F49+F44</f>
        <v>350</v>
      </c>
      <c r="G52" s="6">
        <f>D52+F52</f>
        <v>3185.8430000000003</v>
      </c>
    </row>
    <row r="53" spans="1:7" ht="35.25" customHeight="1">
      <c r="A53" s="57" t="s">
        <v>75</v>
      </c>
      <c r="B53" s="10" t="s">
        <v>123</v>
      </c>
      <c r="C53" s="9"/>
      <c r="D53" s="6"/>
      <c r="E53" s="20"/>
      <c r="F53" s="74"/>
      <c r="G53" s="41"/>
    </row>
    <row r="54" spans="1:7" ht="31.5" customHeight="1">
      <c r="A54" s="11"/>
      <c r="B54" s="78"/>
      <c r="C54" s="61" t="s">
        <v>70</v>
      </c>
      <c r="D54" s="46">
        <f>D55+D56+D60+D61+D62+D63+D66</f>
        <v>183.50000000000003</v>
      </c>
      <c r="E54" s="19"/>
      <c r="F54" s="50"/>
      <c r="G54" s="6">
        <f t="shared" si="2"/>
        <v>183.50000000000003</v>
      </c>
    </row>
    <row r="55" spans="1:7" ht="76.5">
      <c r="A55" s="30" t="s">
        <v>56</v>
      </c>
      <c r="B55" s="27" t="s">
        <v>57</v>
      </c>
      <c r="C55" s="24" t="s">
        <v>43</v>
      </c>
      <c r="D55" s="40">
        <f>60+5.163</f>
        <v>65.163</v>
      </c>
      <c r="E55" s="19"/>
      <c r="F55" s="50"/>
      <c r="G55" s="41">
        <f t="shared" si="2"/>
        <v>65.163</v>
      </c>
    </row>
    <row r="56" spans="1:7" ht="53.25" customHeight="1">
      <c r="A56" s="79" t="s">
        <v>42</v>
      </c>
      <c r="B56" s="27" t="s">
        <v>60</v>
      </c>
      <c r="C56" s="80" t="s">
        <v>63</v>
      </c>
      <c r="D56" s="41">
        <f>18+15</f>
        <v>33</v>
      </c>
      <c r="E56" s="19"/>
      <c r="F56" s="50"/>
      <c r="G56" s="41">
        <f t="shared" si="2"/>
        <v>33</v>
      </c>
    </row>
    <row r="57" spans="1:7" ht="27.75" customHeight="1">
      <c r="A57" s="30" t="s">
        <v>26</v>
      </c>
      <c r="B57" s="2" t="s">
        <v>25</v>
      </c>
      <c r="C57" s="23" t="s">
        <v>64</v>
      </c>
      <c r="D57" s="41">
        <f>20</f>
        <v>20</v>
      </c>
      <c r="E57" s="19"/>
      <c r="F57" s="50"/>
      <c r="G57" s="41">
        <f t="shared" si="2"/>
        <v>20</v>
      </c>
    </row>
    <row r="58" spans="1:7" ht="19.5" customHeight="1">
      <c r="A58" s="30" t="s">
        <v>7</v>
      </c>
      <c r="B58" s="2" t="s">
        <v>7</v>
      </c>
      <c r="C58" s="24" t="s">
        <v>65</v>
      </c>
      <c r="D58" s="41">
        <f>1-0.4</f>
        <v>0.6</v>
      </c>
      <c r="E58" s="19"/>
      <c r="F58" s="50"/>
      <c r="G58" s="41">
        <f t="shared" si="2"/>
        <v>0.6</v>
      </c>
    </row>
    <row r="59" spans="1:7" ht="26.25" customHeight="1">
      <c r="A59" s="30"/>
      <c r="B59" s="2"/>
      <c r="C59" s="24" t="s">
        <v>66</v>
      </c>
      <c r="D59" s="41">
        <f>10</f>
        <v>10</v>
      </c>
      <c r="E59" s="19"/>
      <c r="F59" s="50"/>
      <c r="G59" s="41">
        <f t="shared" si="2"/>
        <v>10</v>
      </c>
    </row>
    <row r="60" spans="1:7" ht="26.25" customHeight="1">
      <c r="A60" s="30"/>
      <c r="B60" s="2" t="s">
        <v>4</v>
      </c>
      <c r="C60" s="24"/>
      <c r="D60" s="41">
        <f>D57+D58+D59</f>
        <v>30.6</v>
      </c>
      <c r="E60" s="19"/>
      <c r="F60" s="50"/>
      <c r="G60" s="41">
        <f>G57+G58+G59</f>
        <v>30.6</v>
      </c>
    </row>
    <row r="61" spans="1:7" ht="26.25" customHeight="1">
      <c r="A61" s="11" t="s">
        <v>30</v>
      </c>
      <c r="B61" s="5" t="s">
        <v>59</v>
      </c>
      <c r="C61" s="5" t="s">
        <v>79</v>
      </c>
      <c r="D61" s="40">
        <f>32.4</f>
        <v>32.4</v>
      </c>
      <c r="E61" s="19"/>
      <c r="F61" s="50"/>
      <c r="G61" s="41">
        <f t="shared" si="2"/>
        <v>32.4</v>
      </c>
    </row>
    <row r="62" spans="1:7" ht="63" customHeight="1">
      <c r="A62" s="11" t="s">
        <v>27</v>
      </c>
      <c r="B62" s="5" t="s">
        <v>28</v>
      </c>
      <c r="C62" s="5" t="s">
        <v>85</v>
      </c>
      <c r="D62" s="41">
        <f>24.6-4.8</f>
        <v>19.8</v>
      </c>
      <c r="E62" s="19"/>
      <c r="F62" s="50"/>
      <c r="G62" s="41">
        <f aca="true" t="shared" si="3" ref="G62:G68">D62+F62</f>
        <v>19.8</v>
      </c>
    </row>
    <row r="63" spans="1:7" ht="41.25" customHeight="1">
      <c r="A63" s="11"/>
      <c r="B63" s="78"/>
      <c r="C63" s="81" t="s">
        <v>86</v>
      </c>
      <c r="D63" s="41">
        <v>1</v>
      </c>
      <c r="E63" s="19"/>
      <c r="F63" s="50"/>
      <c r="G63" s="41">
        <f t="shared" si="3"/>
        <v>1</v>
      </c>
    </row>
    <row r="64" spans="1:7" ht="1.5" customHeight="1" hidden="1">
      <c r="A64" s="11"/>
      <c r="B64" s="27"/>
      <c r="C64" s="45"/>
      <c r="D64" s="6"/>
      <c r="E64" s="19"/>
      <c r="F64" s="50"/>
      <c r="G64" s="41">
        <f t="shared" si="3"/>
        <v>0</v>
      </c>
    </row>
    <row r="65" spans="1:7" ht="17.25" customHeight="1">
      <c r="A65" s="11"/>
      <c r="B65" s="27" t="s">
        <v>4</v>
      </c>
      <c r="C65" s="45"/>
      <c r="D65" s="6">
        <f>D62+D63</f>
        <v>20.8</v>
      </c>
      <c r="E65" s="19"/>
      <c r="F65" s="50"/>
      <c r="G65" s="6">
        <f>G62+G63</f>
        <v>20.8</v>
      </c>
    </row>
    <row r="66" spans="1:7" ht="80.25" customHeight="1">
      <c r="A66" s="11" t="s">
        <v>80</v>
      </c>
      <c r="B66" s="82" t="s">
        <v>81</v>
      </c>
      <c r="C66" s="5" t="s">
        <v>87</v>
      </c>
      <c r="D66" s="6">
        <f>1.5+0.037</f>
        <v>1.537</v>
      </c>
      <c r="E66" s="19"/>
      <c r="F66" s="50"/>
      <c r="G66" s="41">
        <f t="shared" si="3"/>
        <v>1.537</v>
      </c>
    </row>
    <row r="67" spans="1:7" ht="15" customHeight="1">
      <c r="A67" s="11"/>
      <c r="B67" s="44" t="s">
        <v>4</v>
      </c>
      <c r="C67" s="45"/>
      <c r="D67" s="41">
        <f>D66</f>
        <v>1.537</v>
      </c>
      <c r="E67" s="19"/>
      <c r="F67" s="50"/>
      <c r="G67" s="41">
        <f t="shared" si="3"/>
        <v>1.537</v>
      </c>
    </row>
    <row r="68" spans="1:7" ht="24.75" customHeight="1">
      <c r="A68" s="11"/>
      <c r="B68" s="44"/>
      <c r="C68" s="86" t="s">
        <v>92</v>
      </c>
      <c r="D68" s="46">
        <f>D69+D70+D72+D73+D71</f>
        <v>179.9</v>
      </c>
      <c r="E68" s="19"/>
      <c r="F68" s="50"/>
      <c r="G68" s="6">
        <f t="shared" si="3"/>
        <v>179.9</v>
      </c>
    </row>
    <row r="69" spans="1:7" ht="84" customHeight="1">
      <c r="A69" s="30" t="s">
        <v>56</v>
      </c>
      <c r="B69" s="27" t="s">
        <v>57</v>
      </c>
      <c r="C69" s="24" t="s">
        <v>43</v>
      </c>
      <c r="D69" s="41">
        <f>100</f>
        <v>100</v>
      </c>
      <c r="E69" s="19"/>
      <c r="F69" s="50"/>
      <c r="G69" s="6">
        <f aca="true" t="shared" si="4" ref="G69:G76">D69+F69</f>
        <v>100</v>
      </c>
    </row>
    <row r="70" spans="1:7" ht="54" customHeight="1">
      <c r="A70" s="11" t="s">
        <v>42</v>
      </c>
      <c r="B70" s="27" t="s">
        <v>60</v>
      </c>
      <c r="C70" s="80" t="s">
        <v>78</v>
      </c>
      <c r="D70" s="41">
        <f>16+23.4</f>
        <v>39.4</v>
      </c>
      <c r="E70" s="19"/>
      <c r="F70" s="50"/>
      <c r="G70" s="6">
        <f t="shared" si="4"/>
        <v>39.4</v>
      </c>
    </row>
    <row r="71" spans="1:7" ht="33" customHeight="1">
      <c r="A71" s="11"/>
      <c r="B71" s="27"/>
      <c r="C71" s="80" t="s">
        <v>127</v>
      </c>
      <c r="D71" s="41">
        <v>17</v>
      </c>
      <c r="E71" s="19"/>
      <c r="F71" s="50"/>
      <c r="G71" s="6"/>
    </row>
    <row r="72" spans="1:7" ht="27" customHeight="1">
      <c r="A72" s="30" t="s">
        <v>26</v>
      </c>
      <c r="B72" s="2" t="s">
        <v>25</v>
      </c>
      <c r="C72" s="23" t="s">
        <v>64</v>
      </c>
      <c r="D72" s="41">
        <f>15</f>
        <v>15</v>
      </c>
      <c r="E72" s="19"/>
      <c r="F72" s="50"/>
      <c r="G72" s="6">
        <f t="shared" si="4"/>
        <v>15</v>
      </c>
    </row>
    <row r="73" spans="1:7" ht="28.5" customHeight="1">
      <c r="A73" s="11" t="s">
        <v>30</v>
      </c>
      <c r="B73" s="5" t="s">
        <v>59</v>
      </c>
      <c r="C73" s="5" t="s">
        <v>29</v>
      </c>
      <c r="D73" s="41">
        <f>8.5</f>
        <v>8.5</v>
      </c>
      <c r="E73" s="19"/>
      <c r="F73" s="50"/>
      <c r="G73" s="6">
        <f t="shared" si="4"/>
        <v>8.5</v>
      </c>
    </row>
    <row r="74" spans="1:7" ht="25.5">
      <c r="A74" s="11"/>
      <c r="B74" s="15"/>
      <c r="C74" s="61" t="s">
        <v>93</v>
      </c>
      <c r="D74" s="6">
        <f>D75</f>
        <v>2.189</v>
      </c>
      <c r="E74" s="19"/>
      <c r="F74" s="50"/>
      <c r="G74" s="6">
        <f t="shared" si="4"/>
        <v>2.189</v>
      </c>
    </row>
    <row r="75" spans="1:7" ht="51">
      <c r="A75" s="11" t="s">
        <v>71</v>
      </c>
      <c r="B75" s="37" t="s">
        <v>72</v>
      </c>
      <c r="C75" s="56" t="s">
        <v>102</v>
      </c>
      <c r="D75" s="40">
        <f>2+0.189</f>
        <v>2.189</v>
      </c>
      <c r="E75" s="19"/>
      <c r="F75" s="50"/>
      <c r="G75" s="6">
        <f t="shared" si="4"/>
        <v>2.189</v>
      </c>
    </row>
    <row r="76" spans="1:7" ht="12.75">
      <c r="A76" s="11"/>
      <c r="B76" s="15" t="s">
        <v>9</v>
      </c>
      <c r="C76" s="1"/>
      <c r="D76" s="6">
        <f>D74+D68+D54</f>
        <v>365.58900000000006</v>
      </c>
      <c r="E76" s="19"/>
      <c r="F76" s="50"/>
      <c r="G76" s="6">
        <f t="shared" si="4"/>
        <v>365.58900000000006</v>
      </c>
    </row>
    <row r="77" spans="1:7" ht="12.75">
      <c r="A77" s="11"/>
      <c r="B77" s="15"/>
      <c r="C77" s="1"/>
      <c r="D77" s="6"/>
      <c r="E77" s="19"/>
      <c r="F77" s="50"/>
      <c r="G77" s="6"/>
    </row>
    <row r="78" spans="1:7" ht="17.25" customHeight="1">
      <c r="A78" s="57" t="s">
        <v>77</v>
      </c>
      <c r="B78" s="10" t="s">
        <v>31</v>
      </c>
      <c r="C78" s="1"/>
      <c r="D78" s="6"/>
      <c r="E78" s="19"/>
      <c r="F78" s="50"/>
      <c r="G78" s="6"/>
    </row>
    <row r="79" spans="1:7" ht="51.75" customHeight="1">
      <c r="A79" s="11"/>
      <c r="B79" s="83"/>
      <c r="C79" s="62" t="s">
        <v>91</v>
      </c>
      <c r="D79" s="6">
        <f>D80</f>
        <v>54.3</v>
      </c>
      <c r="E79" s="19"/>
      <c r="F79" s="50"/>
      <c r="G79" s="6">
        <f aca="true" t="shared" si="5" ref="G79:G90">D79+F79</f>
        <v>54.3</v>
      </c>
    </row>
    <row r="80" spans="1:7" ht="26.25" customHeight="1">
      <c r="A80" s="11" t="s">
        <v>32</v>
      </c>
      <c r="B80" s="83" t="s">
        <v>33</v>
      </c>
      <c r="C80" s="5" t="s">
        <v>46</v>
      </c>
      <c r="D80" s="40">
        <f>53.3+0.5+0.5</f>
        <v>54.3</v>
      </c>
      <c r="E80" s="19"/>
      <c r="F80" s="50"/>
      <c r="G80" s="41">
        <f t="shared" si="5"/>
        <v>54.3</v>
      </c>
    </row>
    <row r="81" spans="1:7" ht="54" customHeight="1">
      <c r="A81" s="11"/>
      <c r="B81" s="84"/>
      <c r="C81" s="62" t="s">
        <v>91</v>
      </c>
      <c r="D81" s="6">
        <f>D82</f>
        <v>49.3</v>
      </c>
      <c r="E81" s="19"/>
      <c r="F81" s="50"/>
      <c r="G81" s="6">
        <f t="shared" si="5"/>
        <v>49.3</v>
      </c>
    </row>
    <row r="82" spans="1:7" ht="26.25" customHeight="1">
      <c r="A82" s="11" t="s">
        <v>34</v>
      </c>
      <c r="B82" s="84" t="s">
        <v>58</v>
      </c>
      <c r="C82" s="5" t="s">
        <v>47</v>
      </c>
      <c r="D82" s="40">
        <f>10+7+2.3+30</f>
        <v>49.3</v>
      </c>
      <c r="E82" s="21"/>
      <c r="F82" s="50"/>
      <c r="G82" s="41">
        <f t="shared" si="5"/>
        <v>49.3</v>
      </c>
    </row>
    <row r="83" spans="1:7" ht="21" customHeight="1">
      <c r="A83" s="11"/>
      <c r="B83" s="16" t="s">
        <v>9</v>
      </c>
      <c r="C83" s="5"/>
      <c r="D83" s="6">
        <f>D79+D81</f>
        <v>103.6</v>
      </c>
      <c r="E83" s="6"/>
      <c r="F83" s="6"/>
      <c r="G83" s="6">
        <f t="shared" si="5"/>
        <v>103.6</v>
      </c>
    </row>
    <row r="84" spans="1:7" ht="30" customHeight="1">
      <c r="A84" s="4" t="s">
        <v>110</v>
      </c>
      <c r="B84" s="16" t="s">
        <v>111</v>
      </c>
      <c r="C84" s="5"/>
      <c r="D84" s="6"/>
      <c r="E84" s="6"/>
      <c r="F84" s="6"/>
      <c r="G84" s="6"/>
    </row>
    <row r="85" spans="1:7" ht="33" customHeight="1">
      <c r="A85" s="11"/>
      <c r="B85" s="16"/>
      <c r="C85" s="62" t="s">
        <v>49</v>
      </c>
      <c r="D85" s="6">
        <f>D86</f>
        <v>14</v>
      </c>
      <c r="E85" s="6"/>
      <c r="F85" s="6"/>
      <c r="G85" s="6">
        <f t="shared" si="5"/>
        <v>14</v>
      </c>
    </row>
    <row r="86" spans="1:7" ht="84.75" customHeight="1">
      <c r="A86" s="4" t="s">
        <v>112</v>
      </c>
      <c r="B86" s="92" t="s">
        <v>113</v>
      </c>
      <c r="C86" s="93" t="s">
        <v>114</v>
      </c>
      <c r="D86" s="6">
        <v>14</v>
      </c>
      <c r="E86" s="6"/>
      <c r="F86" s="6"/>
      <c r="G86" s="6">
        <f t="shared" si="5"/>
        <v>14</v>
      </c>
    </row>
    <row r="87" spans="1:7" ht="21" customHeight="1">
      <c r="A87" s="11"/>
      <c r="B87" s="16" t="s">
        <v>9</v>
      </c>
      <c r="C87" s="5"/>
      <c r="D87" s="6">
        <f>D86</f>
        <v>14</v>
      </c>
      <c r="E87" s="6"/>
      <c r="F87" s="6"/>
      <c r="G87" s="6">
        <f t="shared" si="5"/>
        <v>14</v>
      </c>
    </row>
    <row r="88" spans="1:7" ht="54" customHeight="1">
      <c r="A88" s="11"/>
      <c r="B88" s="16"/>
      <c r="C88" s="5"/>
      <c r="D88" s="6"/>
      <c r="E88" s="108" t="s">
        <v>133</v>
      </c>
      <c r="F88" s="109">
        <f>F89</f>
        <v>5.90001</v>
      </c>
      <c r="G88" s="109">
        <f t="shared" si="5"/>
        <v>5.90001</v>
      </c>
    </row>
    <row r="89" spans="1:7" ht="33" customHeight="1">
      <c r="A89" s="11" t="s">
        <v>131</v>
      </c>
      <c r="B89" s="16" t="s">
        <v>132</v>
      </c>
      <c r="C89" s="5"/>
      <c r="D89" s="6"/>
      <c r="E89" s="107" t="s">
        <v>134</v>
      </c>
      <c r="F89" s="109">
        <v>5.90001</v>
      </c>
      <c r="G89" s="109">
        <f t="shared" si="5"/>
        <v>5.90001</v>
      </c>
    </row>
    <row r="90" spans="1:7" ht="21.75" customHeight="1">
      <c r="A90" s="11"/>
      <c r="B90" s="16" t="s">
        <v>9</v>
      </c>
      <c r="C90" s="5"/>
      <c r="D90" s="6"/>
      <c r="E90" s="107"/>
      <c r="F90" s="109">
        <v>5.90001</v>
      </c>
      <c r="G90" s="109">
        <f t="shared" si="5"/>
        <v>5.90001</v>
      </c>
    </row>
    <row r="91" spans="1:7" ht="19.5" customHeight="1">
      <c r="A91" s="11"/>
      <c r="B91" s="12" t="s">
        <v>35</v>
      </c>
      <c r="C91" s="1"/>
      <c r="D91" s="7">
        <f>D83+D52+D38+D76+D87</f>
        <v>3785.038</v>
      </c>
      <c r="E91" s="7"/>
      <c r="F91" s="122">
        <f>F83+F52+F38+F90</f>
        <v>408.90001</v>
      </c>
      <c r="G91" s="122">
        <f>D91+F91</f>
        <v>4193.93801</v>
      </c>
    </row>
    <row r="92" spans="1:7" ht="12.75">
      <c r="A92" s="112" t="s">
        <v>82</v>
      </c>
      <c r="B92" s="112"/>
      <c r="C92" s="112"/>
      <c r="D92" s="53"/>
      <c r="E92" s="34"/>
      <c r="F92" s="34"/>
      <c r="G92" s="34"/>
    </row>
    <row r="93" spans="1:7" ht="15">
      <c r="A93" s="112"/>
      <c r="B93" s="112"/>
      <c r="C93" s="112"/>
      <c r="D93" s="53"/>
      <c r="E93" s="13"/>
      <c r="F93" s="34" t="s">
        <v>83</v>
      </c>
      <c r="G93" s="34"/>
    </row>
    <row r="94" spans="1:7" ht="14.25">
      <c r="A94" s="35" t="s">
        <v>7</v>
      </c>
      <c r="B94" s="35"/>
      <c r="C94" s="34"/>
      <c r="D94" s="53"/>
      <c r="E94" s="34"/>
      <c r="F94" s="34"/>
      <c r="G94" s="34"/>
    </row>
    <row r="95" ht="12.75">
      <c r="D95" s="54"/>
    </row>
    <row r="96" ht="12.75">
      <c r="D96" s="54"/>
    </row>
  </sheetData>
  <sheetProtection/>
  <mergeCells count="16">
    <mergeCell ref="I47:J48"/>
    <mergeCell ref="E8:E9"/>
    <mergeCell ref="F8:F9"/>
    <mergeCell ref="B4:F4"/>
    <mergeCell ref="C8:C9"/>
    <mergeCell ref="D8:D9"/>
    <mergeCell ref="A6:A7"/>
    <mergeCell ref="A8:A9"/>
    <mergeCell ref="A92:C93"/>
    <mergeCell ref="I7:I9"/>
    <mergeCell ref="B6:B7"/>
    <mergeCell ref="B8:B9"/>
    <mergeCell ref="G6:G7"/>
    <mergeCell ref="G8:G9"/>
    <mergeCell ref="C6:D7"/>
    <mergeCell ref="E6:F7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8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2013-10-10T05:47:57Z</cp:lastPrinted>
  <dcterms:created xsi:type="dcterms:W3CDTF">2009-12-17T12:30:57Z</dcterms:created>
  <dcterms:modified xsi:type="dcterms:W3CDTF">2013-10-18T16:31:25Z</dcterms:modified>
  <cp:category/>
  <cp:version/>
  <cp:contentType/>
  <cp:contentStatus/>
</cp:coreProperties>
</file>