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'Лист1'!$A$1:$M$118</definedName>
  </definedNames>
  <calcPr fullCalcOnLoad="1"/>
</workbook>
</file>

<file path=xl/sharedStrings.xml><?xml version="1.0" encoding="utf-8"?>
<sst xmlns="http://schemas.openxmlformats.org/spreadsheetml/2006/main" count="200" uniqueCount="184">
  <si>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</si>
  <si>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</si>
  <si>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</si>
  <si>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</si>
  <si>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</si>
  <si>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</si>
  <si>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</si>
  <si>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</si>
  <si>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</si>
  <si>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</si>
  <si>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</si>
  <si>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</si>
  <si>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</si>
  <si>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</si>
  <si>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</si>
  <si>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</si>
  <si>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</si>
  <si>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</si>
  <si>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</si>
  <si>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</si>
  <si>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</si>
  <si>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</si>
  <si>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</si>
  <si>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</si>
  <si>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</si>
  <si>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</si>
  <si>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</si>
  <si>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</si>
  <si>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</si>
  <si>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</si>
  <si>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</si>
  <si>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</si>
  <si>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</si>
  <si>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</si>
  <si>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</si>
  <si>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</si>
  <si>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</si>
  <si>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</si>
  <si>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</si>
  <si>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</si>
  <si>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</si>
  <si>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</si>
  <si>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</si>
  <si>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</si>
  <si>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</si>
  <si>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</si>
  <si>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</si>
  <si>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</si>
  <si>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</si>
  <si>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</si>
  <si>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</si>
  <si>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</si>
  <si>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</si>
  <si>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</si>
  <si>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</si>
  <si>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</si>
  <si>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</si>
  <si>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</si>
  <si>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</si>
  <si>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</si>
  <si>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</si>
  <si>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</si>
  <si>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</si>
  <si>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</si>
  <si>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</si>
  <si>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</si>
  <si>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</si>
  <si>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</si>
  <si>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</si>
  <si>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</si>
  <si>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</si>
  <si>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</si>
  <si>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</si>
  <si>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</si>
  <si>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</si>
  <si>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</si>
  <si>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</si>
  <si>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</si>
  <si>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</si>
  <si>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</si>
  <si>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</si>
  <si>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</si>
  <si>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</si>
  <si>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</si>
  <si>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</si>
  <si>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</si>
  <si>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</si>
  <si>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</si>
  <si>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</si>
  <si>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</si>
  <si>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</si>
  <si>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</si>
  <si>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</si>
  <si>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</si>
  <si>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</si>
  <si>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</si>
  <si>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</si>
  <si>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</si>
  <si>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</si>
  <si>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</si>
  <si>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</si>
  <si>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</si>
  <si>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</si>
  <si>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</si>
  <si>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</si>
  <si>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</si>
  <si>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</si>
  <si>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</si>
  <si>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</si>
  <si>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</si>
  <si>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</si>
  <si>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</si>
  <si>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</si>
  <si>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</si>
  <si>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</si>
  <si>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</si>
  <si>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</si>
  <si>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</si>
  <si>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</si>
  <si>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</si>
  <si>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</si>
  <si>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</si>
  <si>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</si>
  <si>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</si>
  <si>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</si>
  <si>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</si>
  <si>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</si>
  <si>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</si>
  <si>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</si>
  <si>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</si>
  <si>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</si>
  <si>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</si>
  <si>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</si>
  <si>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</si>
  <si>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</si>
  <si>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</si>
  <si>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</si>
  <si>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</si>
  <si>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</si>
  <si>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</si>
  <si>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</si>
  <si>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</si>
  <si>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</si>
  <si>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</si>
  <si>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</si>
  <si>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</si>
  <si>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</si>
  <si>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</si>
  <si>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</si>
  <si>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</si>
  <si>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</si>
  <si>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</si>
  <si>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</si>
  <si>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</si>
  <si>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</si>
  <si>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</si>
  <si>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</si>
  <si>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</si>
  <si>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</si>
  <si>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</si>
  <si>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</si>
  <si>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</si>
  <si>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</si>
  <si>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</si>
  <si>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</si>
  <si>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</si>
  <si>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</si>
  <si>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</si>
  <si>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</si>
  <si>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</si>
  <si>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</si>
  <si>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</si>
  <si>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</si>
  <si>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</si>
  <si>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250382</t>
  </si>
  <si>
    <t xml:space="preserve">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</si>
  <si>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Видатки районного бюджету на 2014 рік за тимчасовою класифікацією видатків та кредитування місцевих бюджетів</t>
  </si>
  <si>
    <t>Додаток 2</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</si>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</sst>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4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1"/>
    </font>
    <font>
      <sz val="1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15" borderId="7" applyNumberFormat="0" applyAlignment="0" applyProtection="0"/>
    <xf numFmtId="0" fontId="33" fillId="0" borderId="0" applyNumberFormat="0" applyFill="0" applyBorder="0" applyAlignment="0" applyProtection="0"/>
    <xf numFmtId="0" fontId="34" fillId="8" borderId="0" applyNumberFormat="0" applyBorder="0" applyAlignment="0" applyProtection="0"/>
    <xf numFmtId="0" fontId="6"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17" borderId="0" applyNumberFormat="0" applyBorder="0" applyAlignment="0" applyProtection="0"/>
  </cellStyleXfs>
  <cellXfs count="11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40" fillId="0" borderId="0" xfId="0" applyFont="1" applyAlignment="1" applyProtection="1">
      <alignment horizontal="left"/>
      <protection locked="0"/>
    </xf>
    <xf numFmtId="0" fontId="40" fillId="0" borderId="0" xfId="0" applyFont="1" applyAlignment="1" applyProtection="1">
      <alignment horizontal="left"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41" fillId="0" borderId="0" xfId="0" applyFont="1" applyAlignment="1">
      <alignment horizontal="left"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1"/>
  <sheetViews>
    <sheetView tabSelected="1" zoomScale="70" zoomScaleNormal="70" zoomScaleSheetLayoutView="70" zoomScalePageLayoutView="50" workbookViewId="0" topLeftCell="A7">
      <pane xSplit="2" ySplit="7" topLeftCell="C14" activePane="bottomRight" state="frozen"/>
      <selection pane="topLeft" activeCell="A7" sqref="A7"/>
      <selection pane="topRight" activeCell="C7" sqref="C7"/>
      <selection pane="bottomLeft" activeCell="A14" sqref="A14"/>
      <selection pane="bottomRight" activeCell="D25" sqref="D25"/>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177</v>
      </c>
      <c r="M3" s="8"/>
    </row>
    <row r="4" spans="9:13" ht="15.75">
      <c r="I4" s="8"/>
      <c r="J4" s="8"/>
      <c r="L4" s="8" t="s">
        <v>77</v>
      </c>
      <c r="M4" s="8"/>
    </row>
    <row r="5" spans="9:13" ht="15.75">
      <c r="I5" s="8"/>
      <c r="J5" s="8"/>
      <c r="L5" s="8" t="s">
        <v>173</v>
      </c>
      <c r="M5" s="8"/>
    </row>
    <row r="6" spans="9:13" ht="15.75">
      <c r="I6" s="8"/>
      <c r="J6" s="8"/>
      <c r="L6" s="8"/>
      <c r="M6" s="8"/>
    </row>
    <row r="7" spans="1:13" ht="20.25">
      <c r="A7" s="87" t="s">
        <v>176</v>
      </c>
      <c r="B7" s="87"/>
      <c r="C7" s="87"/>
      <c r="D7" s="87"/>
      <c r="E7" s="87"/>
      <c r="F7" s="87"/>
      <c r="G7" s="87"/>
      <c r="H7" s="87"/>
      <c r="I7" s="87"/>
      <c r="J7" s="87"/>
      <c r="K7" s="87"/>
      <c r="L7" s="87"/>
      <c r="M7" s="87"/>
    </row>
    <row r="8" ht="13.5" thickBot="1">
      <c r="M8" s="1" t="s">
        <v>6</v>
      </c>
    </row>
    <row r="9" spans="1:13" ht="47.25" customHeight="1">
      <c r="A9" s="94" t="s">
        <v>120</v>
      </c>
      <c r="B9" s="97" t="s">
        <v>122</v>
      </c>
      <c r="C9" s="92" t="s">
        <v>27</v>
      </c>
      <c r="D9" s="93"/>
      <c r="E9" s="93"/>
      <c r="F9" s="92" t="s">
        <v>28</v>
      </c>
      <c r="G9" s="104"/>
      <c r="H9" s="104"/>
      <c r="I9" s="104"/>
      <c r="J9" s="104"/>
      <c r="K9" s="104"/>
      <c r="L9" s="105"/>
      <c r="M9" s="90" t="s">
        <v>139</v>
      </c>
    </row>
    <row r="10" spans="1:13" ht="12.75" customHeight="1">
      <c r="A10" s="95"/>
      <c r="B10" s="98"/>
      <c r="C10" s="101" t="s">
        <v>2</v>
      </c>
      <c r="D10" s="89" t="s">
        <v>3</v>
      </c>
      <c r="E10" s="89"/>
      <c r="F10" s="88" t="s">
        <v>2</v>
      </c>
      <c r="G10" s="89" t="s">
        <v>29</v>
      </c>
      <c r="H10" s="89" t="s">
        <v>3</v>
      </c>
      <c r="I10" s="89"/>
      <c r="J10" s="89" t="s">
        <v>30</v>
      </c>
      <c r="K10" s="106" t="s">
        <v>125</v>
      </c>
      <c r="L10" s="107"/>
      <c r="M10" s="91"/>
    </row>
    <row r="11" spans="1:13" ht="12.75" customHeight="1">
      <c r="A11" s="95"/>
      <c r="B11" s="98"/>
      <c r="C11" s="102"/>
      <c r="D11" s="110" t="s">
        <v>4</v>
      </c>
      <c r="E11" s="110" t="s">
        <v>5</v>
      </c>
      <c r="F11" s="88"/>
      <c r="G11" s="89"/>
      <c r="H11" s="110" t="s">
        <v>4</v>
      </c>
      <c r="I11" s="110" t="s">
        <v>5</v>
      </c>
      <c r="J11" s="89"/>
      <c r="K11" s="108" t="s">
        <v>126</v>
      </c>
      <c r="L11" s="25" t="s">
        <v>125</v>
      </c>
      <c r="M11" s="91"/>
    </row>
    <row r="12" spans="1:13" ht="121.5" customHeight="1">
      <c r="A12" s="96"/>
      <c r="B12" s="99"/>
      <c r="C12" s="103"/>
      <c r="D12" s="111"/>
      <c r="E12" s="111"/>
      <c r="F12" s="88"/>
      <c r="G12" s="89"/>
      <c r="H12" s="111"/>
      <c r="I12" s="111"/>
      <c r="J12" s="89"/>
      <c r="K12" s="109"/>
      <c r="L12" s="25" t="s">
        <v>127</v>
      </c>
      <c r="M12" s="91"/>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128</v>
      </c>
      <c r="B14" s="35" t="s">
        <v>129</v>
      </c>
      <c r="C14" s="8"/>
      <c r="D14" s="8"/>
      <c r="E14" s="8"/>
      <c r="M14" s="36"/>
    </row>
    <row r="15" spans="1:13" ht="15.75">
      <c r="A15" s="22" t="s">
        <v>121</v>
      </c>
      <c r="B15" s="10" t="s">
        <v>24</v>
      </c>
      <c r="C15" s="21">
        <f>1030.155+6</f>
        <v>1036.155</v>
      </c>
      <c r="D15" s="21">
        <v>627.6</v>
      </c>
      <c r="E15" s="21">
        <v>82.255</v>
      </c>
      <c r="F15" s="21">
        <f>G15+J15</f>
        <v>2</v>
      </c>
      <c r="G15" s="21">
        <v>2</v>
      </c>
      <c r="H15" s="21"/>
      <c r="I15" s="21"/>
      <c r="J15" s="17"/>
      <c r="K15" s="17"/>
      <c r="L15" s="21"/>
      <c r="M15" s="21">
        <f>C15+F15</f>
        <v>1038.155</v>
      </c>
    </row>
    <row r="16" spans="1:13" ht="18.75">
      <c r="A16" s="22"/>
      <c r="B16" s="37" t="s">
        <v>8</v>
      </c>
      <c r="C16" s="38">
        <f>C15</f>
        <v>1036.155</v>
      </c>
      <c r="D16" s="38">
        <f>D15</f>
        <v>627.6</v>
      </c>
      <c r="E16" s="38">
        <f>E15</f>
        <v>82.255</v>
      </c>
      <c r="F16" s="38">
        <f>G16+J16</f>
        <v>2</v>
      </c>
      <c r="G16" s="38">
        <f aca="true" t="shared" si="0" ref="G16:L16">G15</f>
        <v>2</v>
      </c>
      <c r="H16" s="38">
        <f t="shared" si="0"/>
        <v>0</v>
      </c>
      <c r="I16" s="38">
        <f t="shared" si="0"/>
        <v>0</v>
      </c>
      <c r="J16" s="38">
        <f>J15</f>
        <v>0</v>
      </c>
      <c r="K16" s="38">
        <f t="shared" si="0"/>
        <v>0</v>
      </c>
      <c r="L16" s="38">
        <f t="shared" si="0"/>
        <v>0</v>
      </c>
      <c r="M16" s="38">
        <f>F16+C16</f>
        <v>1038.155</v>
      </c>
    </row>
    <row r="17" spans="1:13" ht="18.75">
      <c r="A17" s="39" t="s">
        <v>42</v>
      </c>
      <c r="B17" s="40" t="s">
        <v>9</v>
      </c>
      <c r="C17" s="21"/>
      <c r="D17" s="21"/>
      <c r="E17" s="21"/>
      <c r="F17" s="21"/>
      <c r="G17" s="21"/>
      <c r="H17" s="21"/>
      <c r="I17" s="21"/>
      <c r="J17" s="21"/>
      <c r="K17" s="21"/>
      <c r="L17" s="21"/>
      <c r="M17" s="21"/>
    </row>
    <row r="18" spans="1:13" ht="54" customHeight="1">
      <c r="A18" s="41" t="s">
        <v>43</v>
      </c>
      <c r="B18" s="42" t="s">
        <v>163</v>
      </c>
      <c r="C18" s="21">
        <v>44743.114</v>
      </c>
      <c r="D18" s="21">
        <v>28210.317</v>
      </c>
      <c r="E18" s="21">
        <v>3693.899</v>
      </c>
      <c r="F18" s="21">
        <f>G18+J18</f>
        <v>180.79999999999998</v>
      </c>
      <c r="G18" s="21">
        <v>10.7</v>
      </c>
      <c r="H18" s="21"/>
      <c r="I18" s="21"/>
      <c r="J18" s="21">
        <v>170.1</v>
      </c>
      <c r="K18" s="21">
        <v>170.1</v>
      </c>
      <c r="L18" s="21">
        <v>170.1</v>
      </c>
      <c r="M18" s="21">
        <f aca="true" t="shared" si="1" ref="M18:M76">F18+C18</f>
        <v>44923.914000000004</v>
      </c>
    </row>
    <row r="19" spans="1:13" ht="19.5" customHeight="1">
      <c r="A19" s="41"/>
      <c r="B19" s="42" t="s">
        <v>182</v>
      </c>
      <c r="C19" s="21">
        <v>647.5</v>
      </c>
      <c r="D19" s="21"/>
      <c r="E19" s="21"/>
      <c r="F19" s="21"/>
      <c r="G19" s="21"/>
      <c r="H19" s="21"/>
      <c r="I19" s="21"/>
      <c r="J19" s="21"/>
      <c r="K19" s="21"/>
      <c r="L19" s="21"/>
      <c r="M19" s="21">
        <f t="shared" si="1"/>
        <v>647.5</v>
      </c>
    </row>
    <row r="20" spans="1:13" ht="33.75" customHeight="1">
      <c r="A20" s="41" t="s">
        <v>44</v>
      </c>
      <c r="B20" s="44" t="s">
        <v>147</v>
      </c>
      <c r="C20" s="21">
        <v>1736.446</v>
      </c>
      <c r="D20" s="21">
        <v>1087.282</v>
      </c>
      <c r="E20" s="21">
        <v>100.453</v>
      </c>
      <c r="F20" s="21">
        <f>G20+J20</f>
        <v>15</v>
      </c>
      <c r="G20" s="21">
        <v>15</v>
      </c>
      <c r="H20" s="21"/>
      <c r="I20" s="21"/>
      <c r="J20" s="26"/>
      <c r="K20" s="26"/>
      <c r="L20" s="26"/>
      <c r="M20" s="21">
        <f t="shared" si="1"/>
        <v>1751.446</v>
      </c>
    </row>
    <row r="21" spans="1:13" ht="15.75">
      <c r="A21" s="41" t="s">
        <v>45</v>
      </c>
      <c r="B21" s="46" t="s">
        <v>146</v>
      </c>
      <c r="C21" s="21">
        <v>597.499</v>
      </c>
      <c r="D21" s="21">
        <v>415.61</v>
      </c>
      <c r="E21" s="21">
        <v>29.773</v>
      </c>
      <c r="F21" s="21"/>
      <c r="G21" s="21"/>
      <c r="H21" s="21"/>
      <c r="I21" s="21"/>
      <c r="J21" s="21"/>
      <c r="K21" s="21"/>
      <c r="L21" s="21"/>
      <c r="M21" s="21">
        <f t="shared" si="1"/>
        <v>597.499</v>
      </c>
    </row>
    <row r="22" spans="1:13" ht="15.75">
      <c r="A22" s="41" t="s">
        <v>178</v>
      </c>
      <c r="B22" s="85" t="s">
        <v>180</v>
      </c>
      <c r="C22" s="21">
        <v>18.804</v>
      </c>
      <c r="D22" s="21">
        <v>13.939</v>
      </c>
      <c r="E22" s="21"/>
      <c r="F22" s="21"/>
      <c r="G22" s="21"/>
      <c r="H22" s="21"/>
      <c r="I22" s="21"/>
      <c r="J22" s="21"/>
      <c r="K22" s="21"/>
      <c r="L22" s="21"/>
      <c r="M22" s="21">
        <f t="shared" si="1"/>
        <v>18.804</v>
      </c>
    </row>
    <row r="23" spans="1:13" ht="31.5">
      <c r="A23" s="41" t="s">
        <v>179</v>
      </c>
      <c r="B23" s="86" t="s">
        <v>181</v>
      </c>
      <c r="C23" s="21">
        <v>14.374</v>
      </c>
      <c r="D23" s="21">
        <v>10.832</v>
      </c>
      <c r="E23" s="21"/>
      <c r="F23" s="21"/>
      <c r="G23" s="21"/>
      <c r="H23" s="21"/>
      <c r="I23" s="21"/>
      <c r="J23" s="21"/>
      <c r="K23" s="21"/>
      <c r="L23" s="21"/>
      <c r="M23" s="21">
        <f t="shared" si="1"/>
        <v>14.374</v>
      </c>
    </row>
    <row r="24" spans="1:13" ht="15.75">
      <c r="A24" s="41" t="s">
        <v>161</v>
      </c>
      <c r="B24" s="46" t="s">
        <v>162</v>
      </c>
      <c r="C24" s="21">
        <f>2191.661-18.804-14.374</f>
        <v>2158.483</v>
      </c>
      <c r="D24" s="21">
        <f>1426.07-13.939-10.832</f>
        <v>1401.2989999999998</v>
      </c>
      <c r="E24" s="21">
        <v>153.318</v>
      </c>
      <c r="F24" s="21"/>
      <c r="G24" s="21"/>
      <c r="H24" s="21"/>
      <c r="I24" s="21"/>
      <c r="J24" s="21"/>
      <c r="K24" s="21"/>
      <c r="L24" s="21"/>
      <c r="M24" s="21">
        <f t="shared" si="1"/>
        <v>2158.483</v>
      </c>
    </row>
    <row r="25" spans="1:13" ht="15.75">
      <c r="A25" s="41" t="s">
        <v>46</v>
      </c>
      <c r="B25" s="46" t="s">
        <v>47</v>
      </c>
      <c r="C25" s="21">
        <v>818.24</v>
      </c>
      <c r="D25" s="21"/>
      <c r="E25" s="21"/>
      <c r="F25" s="21"/>
      <c r="G25" s="21"/>
      <c r="H25" s="21"/>
      <c r="I25" s="21"/>
      <c r="J25" s="17"/>
      <c r="K25" s="17"/>
      <c r="L25" s="17"/>
      <c r="M25" s="21">
        <f>F25+C25</f>
        <v>818.24</v>
      </c>
    </row>
    <row r="26" spans="1:13" ht="31.5">
      <c r="A26" s="41" t="s">
        <v>48</v>
      </c>
      <c r="B26" s="47" t="s">
        <v>106</v>
      </c>
      <c r="C26" s="21">
        <v>25.3</v>
      </c>
      <c r="D26" s="21"/>
      <c r="E26" s="21"/>
      <c r="F26" s="21"/>
      <c r="G26" s="21"/>
      <c r="H26" s="21"/>
      <c r="I26" s="21"/>
      <c r="J26" s="21"/>
      <c r="K26" s="21"/>
      <c r="L26" s="21"/>
      <c r="M26" s="21">
        <f t="shared" si="1"/>
        <v>25.3</v>
      </c>
    </row>
    <row r="27" spans="1:13" ht="36" customHeight="1">
      <c r="A27" s="48" t="s">
        <v>76</v>
      </c>
      <c r="B27" s="49" t="s">
        <v>90</v>
      </c>
      <c r="C27" s="21">
        <v>491.5</v>
      </c>
      <c r="D27" s="21"/>
      <c r="E27" s="21"/>
      <c r="F27" s="26"/>
      <c r="G27" s="21"/>
      <c r="H27" s="21"/>
      <c r="I27" s="21"/>
      <c r="J27" s="21"/>
      <c r="K27" s="21"/>
      <c r="L27" s="21"/>
      <c r="M27" s="21">
        <f t="shared" si="1"/>
        <v>491.5</v>
      </c>
    </row>
    <row r="28" spans="1:13" ht="15.75">
      <c r="A28" s="50"/>
      <c r="B28" s="9" t="s">
        <v>2</v>
      </c>
      <c r="C28" s="83">
        <f>C18+C20+C21+C24+C25+C26+C27+C22+C23</f>
        <v>50603.76</v>
      </c>
      <c r="D28" s="83">
        <f>D18+D20+D21+D24+D25+D26+D27+D22+D23</f>
        <v>31139.278999999995</v>
      </c>
      <c r="E28" s="38">
        <f aca="true" t="shared" si="2" ref="E28:L28">E18+E20+E21+E24+E25+E26+E27</f>
        <v>3977.443</v>
      </c>
      <c r="F28" s="38">
        <f t="shared" si="2"/>
        <v>195.79999999999998</v>
      </c>
      <c r="G28" s="38">
        <f t="shared" si="2"/>
        <v>25.7</v>
      </c>
      <c r="H28" s="38">
        <f t="shared" si="2"/>
        <v>0</v>
      </c>
      <c r="I28" s="38">
        <f t="shared" si="2"/>
        <v>0</v>
      </c>
      <c r="J28" s="38">
        <f t="shared" si="2"/>
        <v>170.1</v>
      </c>
      <c r="K28" s="38">
        <f t="shared" si="2"/>
        <v>170.1</v>
      </c>
      <c r="L28" s="38">
        <f t="shared" si="2"/>
        <v>170.1</v>
      </c>
      <c r="M28" s="38">
        <f t="shared" si="1"/>
        <v>50799.560000000005</v>
      </c>
    </row>
    <row r="29" spans="1:13" ht="18.75">
      <c r="A29" s="56" t="s">
        <v>34</v>
      </c>
      <c r="B29" s="57" t="s">
        <v>35</v>
      </c>
      <c r="C29" s="84"/>
      <c r="D29" s="84"/>
      <c r="E29" s="21"/>
      <c r="F29" s="26"/>
      <c r="G29" s="21"/>
      <c r="H29" s="21"/>
      <c r="I29" s="21"/>
      <c r="J29" s="21"/>
      <c r="K29" s="21"/>
      <c r="L29" s="21"/>
      <c r="M29" s="21">
        <f t="shared" si="1"/>
        <v>0</v>
      </c>
    </row>
    <row r="30" spans="1:13" ht="15.75">
      <c r="A30" s="45" t="s">
        <v>36</v>
      </c>
      <c r="B30" s="47" t="s">
        <v>133</v>
      </c>
      <c r="C30" s="84">
        <v>12962.69</v>
      </c>
      <c r="D30" s="84">
        <v>7238.4</v>
      </c>
      <c r="E30" s="21">
        <v>1266.4</v>
      </c>
      <c r="F30" s="21">
        <f>G30+J30</f>
        <v>648.3</v>
      </c>
      <c r="G30" s="21">
        <v>350</v>
      </c>
      <c r="H30" s="21">
        <v>130</v>
      </c>
      <c r="I30" s="26"/>
      <c r="J30" s="17">
        <v>298.3</v>
      </c>
      <c r="K30" s="17">
        <v>298.3</v>
      </c>
      <c r="L30" s="17">
        <v>298.3</v>
      </c>
      <c r="M30" s="21">
        <f t="shared" si="1"/>
        <v>13610.99</v>
      </c>
    </row>
    <row r="31" spans="1:13" ht="15.75">
      <c r="A31" s="45"/>
      <c r="B31" s="42" t="s">
        <v>182</v>
      </c>
      <c r="C31" s="84">
        <v>0.8</v>
      </c>
      <c r="D31" s="84"/>
      <c r="E31" s="21"/>
      <c r="F31" s="21">
        <f>G31+J31</f>
        <v>198.3</v>
      </c>
      <c r="G31" s="21"/>
      <c r="H31" s="21"/>
      <c r="I31" s="26"/>
      <c r="J31" s="17">
        <v>198.3</v>
      </c>
      <c r="K31" s="17">
        <v>198.3</v>
      </c>
      <c r="L31" s="17">
        <v>198.3</v>
      </c>
      <c r="M31" s="21">
        <f t="shared" si="1"/>
        <v>199.10000000000002</v>
      </c>
    </row>
    <row r="32" spans="1:13" ht="18.75" customHeight="1">
      <c r="A32" s="45" t="s">
        <v>168</v>
      </c>
      <c r="B32" s="47" t="s">
        <v>169</v>
      </c>
      <c r="C32" s="21">
        <v>6237.867</v>
      </c>
      <c r="D32" s="21">
        <v>3917.95</v>
      </c>
      <c r="E32" s="21">
        <v>392.7</v>
      </c>
      <c r="F32" s="21">
        <f>G32+J32</f>
        <v>8.4</v>
      </c>
      <c r="G32" s="21">
        <v>8.4</v>
      </c>
      <c r="H32" s="21"/>
      <c r="I32" s="21"/>
      <c r="J32" s="21"/>
      <c r="K32" s="21"/>
      <c r="L32" s="21"/>
      <c r="M32" s="21">
        <f t="shared" si="1"/>
        <v>6246.267</v>
      </c>
    </row>
    <row r="33" spans="1:13" ht="15.75">
      <c r="A33" s="58"/>
      <c r="B33" s="9" t="s">
        <v>2</v>
      </c>
      <c r="C33" s="38">
        <f aca="true" t="shared" si="3" ref="C33:L33">C30+C32</f>
        <v>19200.557</v>
      </c>
      <c r="D33" s="38">
        <f t="shared" si="3"/>
        <v>11156.349999999999</v>
      </c>
      <c r="E33" s="38">
        <f t="shared" si="3"/>
        <v>1659.1000000000001</v>
      </c>
      <c r="F33" s="38">
        <f t="shared" si="3"/>
        <v>656.6999999999999</v>
      </c>
      <c r="G33" s="38">
        <f t="shared" si="3"/>
        <v>358.4</v>
      </c>
      <c r="H33" s="38">
        <f t="shared" si="3"/>
        <v>130</v>
      </c>
      <c r="I33" s="38">
        <f t="shared" si="3"/>
        <v>0</v>
      </c>
      <c r="J33" s="38">
        <f t="shared" si="3"/>
        <v>298.3</v>
      </c>
      <c r="K33" s="38">
        <f t="shared" si="3"/>
        <v>298.3</v>
      </c>
      <c r="L33" s="38">
        <f t="shared" si="3"/>
        <v>298.3</v>
      </c>
      <c r="M33" s="38">
        <f t="shared" si="1"/>
        <v>19857.257</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91</v>
      </c>
      <c r="C35" s="21">
        <v>2319.324</v>
      </c>
      <c r="D35" s="38"/>
      <c r="E35" s="38"/>
      <c r="F35" s="26"/>
      <c r="G35" s="38"/>
      <c r="H35" s="38"/>
      <c r="I35" s="38"/>
      <c r="J35" s="38"/>
      <c r="K35" s="38"/>
      <c r="L35" s="38"/>
      <c r="M35" s="24">
        <f t="shared" si="1"/>
        <v>2319.324</v>
      </c>
    </row>
    <row r="36" spans="1:13" s="16" customFormat="1" ht="189">
      <c r="A36" s="48" t="s">
        <v>50</v>
      </c>
      <c r="B36" s="49" t="s">
        <v>79</v>
      </c>
      <c r="C36" s="21">
        <v>152.419</v>
      </c>
      <c r="D36" s="38"/>
      <c r="E36" s="38"/>
      <c r="F36" s="26"/>
      <c r="G36" s="38"/>
      <c r="H36" s="38"/>
      <c r="I36" s="38"/>
      <c r="J36" s="38"/>
      <c r="K36" s="38"/>
      <c r="L36" s="38"/>
      <c r="M36" s="24">
        <f t="shared" si="1"/>
        <v>152.419</v>
      </c>
    </row>
    <row r="37" spans="1:13" s="16" customFormat="1" ht="219" customHeight="1">
      <c r="A37" s="48" t="s">
        <v>51</v>
      </c>
      <c r="B37" s="49" t="s">
        <v>80</v>
      </c>
      <c r="C37" s="21">
        <v>24.1</v>
      </c>
      <c r="D37" s="38"/>
      <c r="E37" s="38"/>
      <c r="F37" s="21">
        <f>G37+J37</f>
        <v>0</v>
      </c>
      <c r="G37" s="38"/>
      <c r="H37" s="38"/>
      <c r="I37" s="38"/>
      <c r="J37" s="21"/>
      <c r="K37" s="21"/>
      <c r="L37" s="21"/>
      <c r="M37" s="24">
        <f t="shared" si="1"/>
        <v>24.1</v>
      </c>
    </row>
    <row r="38" spans="1:13" s="16" customFormat="1" ht="322.5" customHeight="1">
      <c r="A38" s="48" t="s">
        <v>52</v>
      </c>
      <c r="B38" s="49" t="s">
        <v>113</v>
      </c>
      <c r="C38" s="21">
        <v>137.465</v>
      </c>
      <c r="D38" s="38"/>
      <c r="E38" s="38"/>
      <c r="F38" s="26"/>
      <c r="G38" s="38"/>
      <c r="H38" s="38"/>
      <c r="I38" s="38"/>
      <c r="J38" s="38"/>
      <c r="K38" s="38"/>
      <c r="L38" s="38"/>
      <c r="M38" s="24">
        <f t="shared" si="1"/>
        <v>137.465</v>
      </c>
    </row>
    <row r="39" spans="1:13" s="16" customFormat="1" ht="267.75">
      <c r="A39" s="48"/>
      <c r="B39" s="68" t="s">
        <v>114</v>
      </c>
      <c r="C39" s="21"/>
      <c r="D39" s="38"/>
      <c r="E39" s="38"/>
      <c r="F39" s="26"/>
      <c r="G39" s="38"/>
      <c r="H39" s="38"/>
      <c r="I39" s="38"/>
      <c r="J39" s="38"/>
      <c r="K39" s="38"/>
      <c r="L39" s="38"/>
      <c r="M39" s="21"/>
    </row>
    <row r="40" spans="1:13" s="16" customFormat="1" ht="370.5" customHeight="1">
      <c r="A40" s="48" t="s">
        <v>53</v>
      </c>
      <c r="B40" s="112" t="s">
        <v>116</v>
      </c>
      <c r="C40" s="24">
        <v>2.143</v>
      </c>
      <c r="D40" s="38"/>
      <c r="E40" s="38"/>
      <c r="F40" s="26"/>
      <c r="G40" s="38"/>
      <c r="H40" s="38"/>
      <c r="I40" s="38"/>
      <c r="J40" s="38"/>
      <c r="K40" s="38"/>
      <c r="L40" s="38"/>
      <c r="M40" s="24">
        <f t="shared" si="1"/>
        <v>2.143</v>
      </c>
    </row>
    <row r="41" spans="1:13" s="16" customFormat="1" ht="66" customHeight="1">
      <c r="A41" s="48"/>
      <c r="B41" s="60" t="s">
        <v>115</v>
      </c>
      <c r="C41" s="21"/>
      <c r="D41" s="38"/>
      <c r="E41" s="38"/>
      <c r="F41" s="26"/>
      <c r="G41" s="38"/>
      <c r="H41" s="38"/>
      <c r="I41" s="38"/>
      <c r="J41" s="38"/>
      <c r="K41" s="38"/>
      <c r="L41" s="38"/>
      <c r="M41" s="21"/>
    </row>
    <row r="42" spans="1:13" s="16" customFormat="1" ht="94.5">
      <c r="A42" s="48" t="s">
        <v>54</v>
      </c>
      <c r="B42" s="49" t="s">
        <v>93</v>
      </c>
      <c r="C42" s="24">
        <v>55.722</v>
      </c>
      <c r="D42" s="38"/>
      <c r="E42" s="38"/>
      <c r="F42" s="26"/>
      <c r="G42" s="38"/>
      <c r="H42" s="38"/>
      <c r="I42" s="38"/>
      <c r="J42" s="38"/>
      <c r="K42" s="38"/>
      <c r="L42" s="38"/>
      <c r="M42" s="24">
        <f t="shared" si="1"/>
        <v>55.722</v>
      </c>
    </row>
    <row r="43" spans="1:13" s="16" customFormat="1" ht="94.5">
      <c r="A43" s="48" t="s">
        <v>55</v>
      </c>
      <c r="B43" s="49" t="s">
        <v>94</v>
      </c>
      <c r="C43" s="24">
        <v>2.143</v>
      </c>
      <c r="D43" s="38"/>
      <c r="E43" s="38"/>
      <c r="F43" s="26"/>
      <c r="G43" s="38"/>
      <c r="H43" s="38"/>
      <c r="I43" s="38"/>
      <c r="J43" s="38"/>
      <c r="K43" s="38"/>
      <c r="L43" s="38"/>
      <c r="M43" s="24">
        <f t="shared" si="1"/>
        <v>2.143</v>
      </c>
    </row>
    <row r="44" spans="1:13" s="16" customFormat="1" ht="78.75">
      <c r="A44" s="48" t="s">
        <v>56</v>
      </c>
      <c r="B44" s="49" t="s">
        <v>95</v>
      </c>
      <c r="C44" s="21">
        <v>1.4</v>
      </c>
      <c r="D44" s="38"/>
      <c r="E44" s="38"/>
      <c r="F44" s="26"/>
      <c r="G44" s="38"/>
      <c r="H44" s="38"/>
      <c r="I44" s="38"/>
      <c r="J44" s="38"/>
      <c r="K44" s="38"/>
      <c r="L44" s="38"/>
      <c r="M44" s="24">
        <f t="shared" si="1"/>
        <v>1.4</v>
      </c>
    </row>
    <row r="45" spans="1:13" s="16" customFormat="1" ht="173.25">
      <c r="A45" s="48" t="s">
        <v>57</v>
      </c>
      <c r="B45" s="49" t="s">
        <v>101</v>
      </c>
      <c r="C45" s="21">
        <v>363.883</v>
      </c>
      <c r="D45" s="38"/>
      <c r="E45" s="38"/>
      <c r="F45" s="26"/>
      <c r="G45" s="38"/>
      <c r="H45" s="38"/>
      <c r="I45" s="38"/>
      <c r="J45" s="38"/>
      <c r="K45" s="38"/>
      <c r="L45" s="38"/>
      <c r="M45" s="24">
        <f t="shared" si="1"/>
        <v>363.883</v>
      </c>
    </row>
    <row r="46" spans="1:13" s="16" customFormat="1" ht="173.25">
      <c r="A46" s="48" t="s">
        <v>58</v>
      </c>
      <c r="B46" s="49" t="s">
        <v>102</v>
      </c>
      <c r="C46" s="21">
        <v>67.652</v>
      </c>
      <c r="D46" s="38"/>
      <c r="E46" s="38"/>
      <c r="F46" s="26"/>
      <c r="G46" s="38"/>
      <c r="H46" s="38"/>
      <c r="I46" s="38"/>
      <c r="J46" s="38"/>
      <c r="K46" s="38"/>
      <c r="L46" s="38"/>
      <c r="M46" s="21">
        <f t="shared" si="1"/>
        <v>67.652</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v>111.2</v>
      </c>
      <c r="D48" s="38"/>
      <c r="E48" s="38"/>
      <c r="F48" s="26"/>
      <c r="G48" s="38"/>
      <c r="H48" s="38"/>
      <c r="I48" s="38"/>
      <c r="J48" s="38"/>
      <c r="K48" s="38"/>
      <c r="L48" s="38"/>
      <c r="M48" s="21">
        <f t="shared" si="1"/>
        <v>111.2</v>
      </c>
    </row>
    <row r="49" spans="1:13" s="16" customFormat="1" ht="31.5">
      <c r="A49" s="48" t="s">
        <v>118</v>
      </c>
      <c r="B49" s="49" t="s">
        <v>109</v>
      </c>
      <c r="C49" s="24">
        <v>590.178</v>
      </c>
      <c r="D49" s="38"/>
      <c r="E49" s="38"/>
      <c r="F49" s="26"/>
      <c r="G49" s="38"/>
      <c r="H49" s="38"/>
      <c r="I49" s="38"/>
      <c r="J49" s="38"/>
      <c r="K49" s="38"/>
      <c r="L49" s="38"/>
      <c r="M49" s="24">
        <f t="shared" si="1"/>
        <v>590.178</v>
      </c>
    </row>
    <row r="50" spans="1:13" s="16" customFormat="1" ht="47.25">
      <c r="A50" s="48" t="s">
        <v>119</v>
      </c>
      <c r="B50" s="49" t="s">
        <v>123</v>
      </c>
      <c r="C50" s="21">
        <v>113.808</v>
      </c>
      <c r="D50" s="38"/>
      <c r="E50" s="38"/>
      <c r="F50" s="26"/>
      <c r="G50" s="38"/>
      <c r="H50" s="38"/>
      <c r="I50" s="38"/>
      <c r="J50" s="38"/>
      <c r="K50" s="38"/>
      <c r="L50" s="38"/>
      <c r="M50" s="21">
        <f t="shared" si="1"/>
        <v>113.808</v>
      </c>
    </row>
    <row r="51" spans="1:13" s="16" customFormat="1" ht="31.5">
      <c r="A51" s="48" t="s">
        <v>61</v>
      </c>
      <c r="B51" s="49" t="s">
        <v>83</v>
      </c>
      <c r="C51" s="21">
        <v>579.916</v>
      </c>
      <c r="D51" s="38"/>
      <c r="E51" s="38"/>
      <c r="F51" s="26"/>
      <c r="G51" s="38"/>
      <c r="H51" s="38"/>
      <c r="I51" s="38"/>
      <c r="J51" s="38"/>
      <c r="K51" s="38"/>
      <c r="L51" s="38"/>
      <c r="M51" s="21">
        <f t="shared" si="1"/>
        <v>579.916</v>
      </c>
    </row>
    <row r="52" spans="1:13" s="16" customFormat="1" ht="31.5">
      <c r="A52" s="48" t="s">
        <v>62</v>
      </c>
      <c r="B52" s="49" t="s">
        <v>84</v>
      </c>
      <c r="C52" s="21">
        <v>8943.791</v>
      </c>
      <c r="D52" s="38"/>
      <c r="E52" s="38"/>
      <c r="F52" s="26"/>
      <c r="G52" s="38"/>
      <c r="H52" s="38"/>
      <c r="I52" s="38"/>
      <c r="J52" s="38"/>
      <c r="K52" s="38"/>
      <c r="L52" s="38"/>
      <c r="M52" s="21">
        <f t="shared" si="1"/>
        <v>8943.791</v>
      </c>
    </row>
    <row r="53" spans="1:13" s="16" customFormat="1" ht="31.5">
      <c r="A53" s="48" t="s">
        <v>63</v>
      </c>
      <c r="B53" s="49" t="s">
        <v>124</v>
      </c>
      <c r="C53" s="21">
        <v>22408.925</v>
      </c>
      <c r="D53" s="38"/>
      <c r="E53" s="38"/>
      <c r="F53" s="26"/>
      <c r="G53" s="38"/>
      <c r="H53" s="38"/>
      <c r="I53" s="38"/>
      <c r="J53" s="38"/>
      <c r="K53" s="38"/>
      <c r="L53" s="38"/>
      <c r="M53" s="21">
        <f t="shared" si="1"/>
        <v>22408.925</v>
      </c>
    </row>
    <row r="54" spans="1:13" s="16" customFormat="1" ht="31.5">
      <c r="A54" s="48" t="s">
        <v>64</v>
      </c>
      <c r="B54" s="60" t="s">
        <v>103</v>
      </c>
      <c r="C54" s="21">
        <v>3297.612</v>
      </c>
      <c r="D54" s="38"/>
      <c r="E54" s="38"/>
      <c r="F54" s="26"/>
      <c r="G54" s="38"/>
      <c r="H54" s="38"/>
      <c r="I54" s="38"/>
      <c r="J54" s="38"/>
      <c r="K54" s="38"/>
      <c r="L54" s="38"/>
      <c r="M54" s="21">
        <f t="shared" si="1"/>
        <v>3297.612</v>
      </c>
    </row>
    <row r="55" spans="1:13" s="16" customFormat="1" ht="31.5">
      <c r="A55" s="48" t="s">
        <v>65</v>
      </c>
      <c r="B55" s="49" t="s">
        <v>85</v>
      </c>
      <c r="C55" s="21">
        <v>7721.142</v>
      </c>
      <c r="D55" s="38"/>
      <c r="E55" s="38"/>
      <c r="F55" s="26"/>
      <c r="G55" s="38"/>
      <c r="H55" s="38"/>
      <c r="I55" s="38"/>
      <c r="J55" s="38"/>
      <c r="K55" s="38"/>
      <c r="L55" s="38"/>
      <c r="M55" s="21">
        <f t="shared" si="1"/>
        <v>7721.142</v>
      </c>
    </row>
    <row r="56" spans="1:13" s="16" customFormat="1" ht="31.5">
      <c r="A56" s="48" t="s">
        <v>66</v>
      </c>
      <c r="B56" s="49" t="s">
        <v>86</v>
      </c>
      <c r="C56" s="21">
        <v>970.9</v>
      </c>
      <c r="D56" s="38"/>
      <c r="E56" s="38"/>
      <c r="F56" s="26"/>
      <c r="G56" s="38"/>
      <c r="H56" s="38"/>
      <c r="I56" s="38"/>
      <c r="J56" s="38"/>
      <c r="K56" s="38"/>
      <c r="L56" s="38"/>
      <c r="M56" s="21">
        <f t="shared" si="1"/>
        <v>970.9</v>
      </c>
    </row>
    <row r="57" spans="1:13" s="16" customFormat="1" ht="31.5">
      <c r="A57" s="48" t="s">
        <v>107</v>
      </c>
      <c r="B57" s="49" t="s">
        <v>108</v>
      </c>
      <c r="C57" s="21">
        <v>65.114</v>
      </c>
      <c r="D57" s="38"/>
      <c r="E57" s="38"/>
      <c r="F57" s="26"/>
      <c r="G57" s="38"/>
      <c r="H57" s="38"/>
      <c r="I57" s="38"/>
      <c r="J57" s="38"/>
      <c r="K57" s="38"/>
      <c r="L57" s="38"/>
      <c r="M57" s="21">
        <f t="shared" si="1"/>
        <v>65.114</v>
      </c>
    </row>
    <row r="58" spans="1:13" s="16" customFormat="1" ht="31.5">
      <c r="A58" s="48" t="s">
        <v>67</v>
      </c>
      <c r="B58" s="49" t="s">
        <v>87</v>
      </c>
      <c r="C58" s="21">
        <v>10750.7</v>
      </c>
      <c r="D58" s="38"/>
      <c r="E58" s="38"/>
      <c r="F58" s="26"/>
      <c r="G58" s="38"/>
      <c r="H58" s="38"/>
      <c r="I58" s="38"/>
      <c r="J58" s="38"/>
      <c r="K58" s="38"/>
      <c r="L58" s="38"/>
      <c r="M58" s="21">
        <f t="shared" si="1"/>
        <v>10750.7</v>
      </c>
    </row>
    <row r="59" spans="1:13" s="16" customFormat="1" ht="47.25">
      <c r="A59" s="48" t="s">
        <v>68</v>
      </c>
      <c r="B59" s="49" t="s">
        <v>110</v>
      </c>
      <c r="C59" s="21">
        <v>511.428</v>
      </c>
      <c r="D59" s="38"/>
      <c r="E59" s="38"/>
      <c r="F59" s="26"/>
      <c r="G59" s="38"/>
      <c r="H59" s="38"/>
      <c r="I59" s="38"/>
      <c r="J59" s="38"/>
      <c r="K59" s="38"/>
      <c r="L59" s="38"/>
      <c r="M59" s="21">
        <f t="shared" si="1"/>
        <v>511.428</v>
      </c>
    </row>
    <row r="60" spans="1:13" s="16" customFormat="1" ht="63.75" customHeight="1">
      <c r="A60" s="48" t="s">
        <v>100</v>
      </c>
      <c r="B60" s="49" t="s">
        <v>111</v>
      </c>
      <c r="C60" s="21">
        <v>307.935</v>
      </c>
      <c r="D60" s="38"/>
      <c r="E60" s="38"/>
      <c r="F60" s="26"/>
      <c r="G60" s="38"/>
      <c r="H60" s="38"/>
      <c r="I60" s="38"/>
      <c r="J60" s="38"/>
      <c r="K60" s="38"/>
      <c r="L60" s="38"/>
      <c r="M60" s="21">
        <f t="shared" si="1"/>
        <v>307.935</v>
      </c>
    </row>
    <row r="61" spans="1:13" s="16" customFormat="1" ht="3.75" customHeight="1">
      <c r="A61" s="26"/>
      <c r="B61" s="26"/>
      <c r="C61" s="26"/>
      <c r="D61" s="38"/>
      <c r="E61" s="38"/>
      <c r="F61" s="26"/>
      <c r="G61" s="38"/>
      <c r="H61" s="38"/>
      <c r="I61" s="38"/>
      <c r="J61" s="38"/>
      <c r="K61" s="38"/>
      <c r="L61" s="38"/>
      <c r="M61" s="21">
        <f t="shared" si="1"/>
        <v>0</v>
      </c>
    </row>
    <row r="62" spans="1:13" s="16" customFormat="1" ht="15.75">
      <c r="A62" s="48" t="s">
        <v>69</v>
      </c>
      <c r="B62" s="49" t="s">
        <v>70</v>
      </c>
      <c r="C62" s="21">
        <v>70.4</v>
      </c>
      <c r="D62" s="38"/>
      <c r="E62" s="38"/>
      <c r="F62" s="26"/>
      <c r="G62" s="38"/>
      <c r="H62" s="38"/>
      <c r="I62" s="38"/>
      <c r="J62" s="38"/>
      <c r="K62" s="38"/>
      <c r="L62" s="38"/>
      <c r="M62" s="21">
        <f t="shared" si="1"/>
        <v>70.4</v>
      </c>
    </row>
    <row r="63" spans="1:13" s="16" customFormat="1" ht="21.75" customHeight="1">
      <c r="A63" s="48" t="s">
        <v>104</v>
      </c>
      <c r="B63" s="44" t="s">
        <v>105</v>
      </c>
      <c r="C63" s="21">
        <v>55.956</v>
      </c>
      <c r="D63" s="38"/>
      <c r="E63" s="38"/>
      <c r="F63" s="26"/>
      <c r="G63" s="38"/>
      <c r="H63" s="38"/>
      <c r="I63" s="38"/>
      <c r="J63" s="38"/>
      <c r="K63" s="38"/>
      <c r="L63" s="38"/>
      <c r="M63" s="21">
        <f t="shared" si="1"/>
        <v>55.956</v>
      </c>
    </row>
    <row r="64" spans="1:13" s="16" customFormat="1" ht="31.5">
      <c r="A64" s="48" t="s">
        <v>71</v>
      </c>
      <c r="B64" s="10" t="s">
        <v>117</v>
      </c>
      <c r="C64" s="21">
        <v>17.4</v>
      </c>
      <c r="D64" s="38"/>
      <c r="E64" s="38"/>
      <c r="F64" s="26"/>
      <c r="G64" s="38"/>
      <c r="H64" s="38"/>
      <c r="I64" s="38"/>
      <c r="J64" s="38"/>
      <c r="K64" s="38"/>
      <c r="L64" s="38"/>
      <c r="M64" s="21">
        <f t="shared" si="1"/>
        <v>17.4</v>
      </c>
    </row>
    <row r="65" spans="1:13" s="16" customFormat="1" ht="31.5">
      <c r="A65" s="48" t="s">
        <v>72</v>
      </c>
      <c r="B65" s="49" t="s">
        <v>183</v>
      </c>
      <c r="C65" s="21">
        <v>754.1</v>
      </c>
      <c r="D65" s="38"/>
      <c r="E65" s="38"/>
      <c r="F65" s="26"/>
      <c r="G65" s="38"/>
      <c r="H65" s="38"/>
      <c r="I65" s="38"/>
      <c r="J65" s="38"/>
      <c r="K65" s="38"/>
      <c r="L65" s="38"/>
      <c r="M65" s="21">
        <f t="shared" si="1"/>
        <v>754.1</v>
      </c>
    </row>
    <row r="66" spans="1:13" s="16" customFormat="1" ht="35.25" customHeight="1">
      <c r="A66" s="48" t="s">
        <v>73</v>
      </c>
      <c r="B66" s="49" t="s">
        <v>151</v>
      </c>
      <c r="C66" s="21">
        <v>3361.136</v>
      </c>
      <c r="D66" s="21">
        <v>2133.8</v>
      </c>
      <c r="E66" s="21">
        <v>107.3</v>
      </c>
      <c r="F66" s="21">
        <f>G66+J66</f>
        <v>206</v>
      </c>
      <c r="G66" s="21">
        <v>206</v>
      </c>
      <c r="H66" s="21">
        <v>13.5</v>
      </c>
      <c r="I66" s="21"/>
      <c r="J66" s="69"/>
      <c r="K66" s="69"/>
      <c r="L66" s="69"/>
      <c r="M66" s="21">
        <f t="shared" si="1"/>
        <v>3567.136</v>
      </c>
    </row>
    <row r="67" spans="1:13" s="16" customFormat="1" ht="63">
      <c r="A67" s="48" t="s">
        <v>141</v>
      </c>
      <c r="B67" s="49" t="s">
        <v>142</v>
      </c>
      <c r="C67" s="21">
        <v>200</v>
      </c>
      <c r="D67" s="21"/>
      <c r="E67" s="21"/>
      <c r="F67" s="21"/>
      <c r="G67" s="21"/>
      <c r="H67" s="21"/>
      <c r="I67" s="21"/>
      <c r="J67" s="21"/>
      <c r="K67" s="21"/>
      <c r="L67" s="21"/>
      <c r="M67" s="21">
        <f t="shared" si="1"/>
        <v>200</v>
      </c>
    </row>
    <row r="68" spans="1:13" s="16" customFormat="1" ht="31.5">
      <c r="A68" s="48" t="s">
        <v>153</v>
      </c>
      <c r="B68" s="49" t="s">
        <v>154</v>
      </c>
      <c r="C68" s="21">
        <v>317.8</v>
      </c>
      <c r="D68" s="21">
        <v>180.9</v>
      </c>
      <c r="E68" s="21">
        <v>5.2</v>
      </c>
      <c r="F68" s="21"/>
      <c r="G68" s="21"/>
      <c r="H68" s="21"/>
      <c r="I68" s="21"/>
      <c r="J68" s="21"/>
      <c r="K68" s="21"/>
      <c r="L68" s="21"/>
      <c r="M68" s="21">
        <f t="shared" si="1"/>
        <v>317.8</v>
      </c>
    </row>
    <row r="69" spans="1:13" s="16" customFormat="1" ht="31.5">
      <c r="A69" s="48" t="s">
        <v>78</v>
      </c>
      <c r="B69" s="49" t="s">
        <v>143</v>
      </c>
      <c r="C69" s="21">
        <v>52</v>
      </c>
      <c r="D69" s="38"/>
      <c r="E69" s="38"/>
      <c r="F69" s="26"/>
      <c r="G69" s="38"/>
      <c r="H69" s="38"/>
      <c r="I69" s="38"/>
      <c r="J69" s="38"/>
      <c r="K69" s="38"/>
      <c r="L69" s="38"/>
      <c r="M69" s="21">
        <f t="shared" si="1"/>
        <v>52</v>
      </c>
    </row>
    <row r="70" spans="1:13" s="16" customFormat="1" ht="47.25">
      <c r="A70" s="48" t="s">
        <v>74</v>
      </c>
      <c r="B70" s="49" t="s">
        <v>88</v>
      </c>
      <c r="C70" s="21">
        <v>7273.7</v>
      </c>
      <c r="D70" s="38"/>
      <c r="E70" s="38"/>
      <c r="F70" s="26"/>
      <c r="G70" s="38"/>
      <c r="H70" s="38"/>
      <c r="I70" s="38"/>
      <c r="J70" s="38"/>
      <c r="K70" s="38"/>
      <c r="L70" s="38"/>
      <c r="M70" s="21">
        <f t="shared" si="1"/>
        <v>7273.7</v>
      </c>
    </row>
    <row r="71" spans="1:13" s="16" customFormat="1" ht="69" customHeight="1">
      <c r="A71" s="48" t="s">
        <v>98</v>
      </c>
      <c r="B71" s="60" t="s">
        <v>99</v>
      </c>
      <c r="C71" s="21">
        <v>10.664</v>
      </c>
      <c r="D71" s="38"/>
      <c r="E71" s="38"/>
      <c r="F71" s="26"/>
      <c r="G71" s="38"/>
      <c r="H71" s="38"/>
      <c r="I71" s="38"/>
      <c r="J71" s="38"/>
      <c r="K71" s="38"/>
      <c r="L71" s="38"/>
      <c r="M71" s="21">
        <f t="shared" si="1"/>
        <v>10.664</v>
      </c>
    </row>
    <row r="72" spans="1:13" s="16" customFormat="1" ht="31.5">
      <c r="A72" s="48" t="s">
        <v>75</v>
      </c>
      <c r="B72" s="49" t="s">
        <v>89</v>
      </c>
      <c r="C72" s="21">
        <v>0.336</v>
      </c>
      <c r="D72" s="38"/>
      <c r="E72" s="38"/>
      <c r="F72" s="26"/>
      <c r="G72" s="38"/>
      <c r="H72" s="38"/>
      <c r="I72" s="38"/>
      <c r="J72" s="38"/>
      <c r="K72" s="38"/>
      <c r="L72" s="38"/>
      <c r="M72" s="21">
        <f t="shared" si="1"/>
        <v>0.336</v>
      </c>
    </row>
    <row r="73" spans="1:13" s="16" customFormat="1" ht="15.75">
      <c r="A73" s="45" t="s">
        <v>37</v>
      </c>
      <c r="B73" s="47" t="s">
        <v>38</v>
      </c>
      <c r="C73" s="21">
        <v>633.085</v>
      </c>
      <c r="D73" s="21">
        <v>450.427</v>
      </c>
      <c r="E73" s="21">
        <v>5.823</v>
      </c>
      <c r="F73" s="17">
        <f>G73+J73</f>
        <v>0</v>
      </c>
      <c r="G73" s="21"/>
      <c r="H73" s="21"/>
      <c r="I73" s="21"/>
      <c r="J73" s="21"/>
      <c r="K73" s="21"/>
      <c r="L73" s="21"/>
      <c r="M73" s="21">
        <f t="shared" si="1"/>
        <v>633.085</v>
      </c>
    </row>
    <row r="74" spans="1:13" s="16" customFormat="1" ht="15.75">
      <c r="A74" s="45"/>
      <c r="B74" s="47" t="s">
        <v>39</v>
      </c>
      <c r="C74" s="21"/>
      <c r="D74" s="21"/>
      <c r="E74" s="21"/>
      <c r="F74" s="21" t="s">
        <v>92</v>
      </c>
      <c r="G74" s="21"/>
      <c r="H74" s="21"/>
      <c r="I74" s="21"/>
      <c r="J74" s="21"/>
      <c r="K74" s="21"/>
      <c r="L74" s="21"/>
      <c r="M74" s="21" t="s">
        <v>92</v>
      </c>
    </row>
    <row r="75" spans="1:13" s="16" customFormat="1" ht="31.5">
      <c r="A75" s="41" t="s">
        <v>157</v>
      </c>
      <c r="B75" s="70" t="s">
        <v>158</v>
      </c>
      <c r="C75" s="21">
        <v>2</v>
      </c>
      <c r="D75" s="21"/>
      <c r="E75" s="21"/>
      <c r="F75" s="21"/>
      <c r="G75" s="21"/>
      <c r="H75" s="21"/>
      <c r="I75" s="21"/>
      <c r="J75" s="21"/>
      <c r="K75" s="21"/>
      <c r="L75" s="21"/>
      <c r="M75" s="21">
        <f t="shared" si="1"/>
        <v>2</v>
      </c>
    </row>
    <row r="76" spans="1:13" s="16" customFormat="1" ht="15.75">
      <c r="A76" s="45"/>
      <c r="B76" s="71" t="s">
        <v>8</v>
      </c>
      <c r="C76" s="38">
        <f>C35+C36+C37+C38+C40+C42+C43+C44+C45+C46+C47+C48+C49+C50+C51+C52+C53+C54+C55+C56+C57+C58+C59+C60+C62+C63+C64+C65+C66+C67++C68+C69+C70+C71+C72+C73+C75</f>
        <v>72304.37700000001</v>
      </c>
      <c r="D76" s="38">
        <f>D35+D36+D37+D38+D40+D42+D43+D44+D45+D46+D47+D48+D49+D50+D51+D52+D53+D54+D55+D56+D57+D58+D59+D60+D62+D63+D64+D65+D66+D67++D68+D69+D70+D71+D72+D73+D75</f>
        <v>2765.1270000000004</v>
      </c>
      <c r="E76" s="38">
        <f>E35+E36+E37+E38+E40+E42+E43+E44+E45+E46+E47+E48+E49+E50+E51+E52+E53+E54+E55+E56+E57+E58+E59+E60+E62+E63+E64+E65+E66+E67++E68+E69+E70+E71+E72+E73+E75</f>
        <v>118.32300000000001</v>
      </c>
      <c r="F76" s="38">
        <f>G76+J76</f>
        <v>206</v>
      </c>
      <c r="G76" s="38">
        <f>SUM(G35:G75)</f>
        <v>206</v>
      </c>
      <c r="H76" s="38">
        <f>SUM(H35:H75)</f>
        <v>13.5</v>
      </c>
      <c r="I76" s="38">
        <f>SUM(I35:I75)</f>
        <v>0</v>
      </c>
      <c r="J76" s="38">
        <f>SUM(J35:J75)</f>
        <v>0</v>
      </c>
      <c r="K76" s="38">
        <f>SUM(K35:K75)</f>
        <v>0</v>
      </c>
      <c r="L76" s="38">
        <f>SUM(L35:L75)</f>
        <v>0</v>
      </c>
      <c r="M76" s="38">
        <f t="shared" si="1"/>
        <v>72510.37700000001</v>
      </c>
    </row>
    <row r="77" spans="1:13" s="16" customFormat="1" ht="15.75">
      <c r="A77" s="50" t="s">
        <v>11</v>
      </c>
      <c r="B77" s="9" t="s">
        <v>10</v>
      </c>
      <c r="C77" s="21"/>
      <c r="D77" s="21"/>
      <c r="E77" s="21"/>
      <c r="F77" s="8"/>
      <c r="G77" s="21"/>
      <c r="H77" s="21"/>
      <c r="I77" s="21"/>
      <c r="J77" s="21"/>
      <c r="K77" s="21"/>
      <c r="L77" s="21"/>
      <c r="M77" s="21"/>
    </row>
    <row r="78" spans="1:13" s="16" customFormat="1" ht="15.75">
      <c r="A78" s="22" t="s">
        <v>18</v>
      </c>
      <c r="B78" s="10" t="s">
        <v>12</v>
      </c>
      <c r="C78" s="21">
        <v>1895.569</v>
      </c>
      <c r="D78" s="21">
        <v>1304.035</v>
      </c>
      <c r="E78" s="21">
        <v>92.1</v>
      </c>
      <c r="F78" s="21">
        <f>SUM(G78,J78)</f>
        <v>7</v>
      </c>
      <c r="G78" s="21"/>
      <c r="H78" s="21"/>
      <c r="I78" s="21"/>
      <c r="J78" s="21">
        <v>7</v>
      </c>
      <c r="K78" s="17">
        <v>7</v>
      </c>
      <c r="L78" s="17"/>
      <c r="M78" s="21">
        <f>F78+C78</f>
        <v>1902.569</v>
      </c>
    </row>
    <row r="79" spans="1:13" s="16" customFormat="1" ht="15.75">
      <c r="A79" s="22" t="s">
        <v>19</v>
      </c>
      <c r="B79" s="10" t="s">
        <v>13</v>
      </c>
      <c r="C79" s="21">
        <v>354.518</v>
      </c>
      <c r="D79" s="21">
        <v>226.774</v>
      </c>
      <c r="E79" s="21">
        <v>38.275</v>
      </c>
      <c r="F79" s="21"/>
      <c r="G79" s="21"/>
      <c r="H79" s="21"/>
      <c r="I79" s="21"/>
      <c r="J79" s="21"/>
      <c r="K79" s="21"/>
      <c r="L79" s="21"/>
      <c r="M79" s="21">
        <f>F79+C79</f>
        <v>354.518</v>
      </c>
    </row>
    <row r="80" spans="1:13" s="16" customFormat="1" ht="31.5">
      <c r="A80" s="48" t="s">
        <v>21</v>
      </c>
      <c r="B80" s="49" t="s">
        <v>26</v>
      </c>
      <c r="C80" s="21">
        <v>768.313</v>
      </c>
      <c r="D80" s="21">
        <v>488.2</v>
      </c>
      <c r="E80" s="21">
        <v>81.163</v>
      </c>
      <c r="F80" s="21">
        <f>SUM(G80,J80)</f>
        <v>12.6</v>
      </c>
      <c r="G80" s="21">
        <v>12.6</v>
      </c>
      <c r="H80" s="8"/>
      <c r="I80" s="21"/>
      <c r="J80" s="21"/>
      <c r="K80" s="8"/>
      <c r="L80" s="8"/>
      <c r="M80" s="21">
        <f>F80+C80</f>
        <v>780.913</v>
      </c>
    </row>
    <row r="81" spans="1:13" s="16" customFormat="1" ht="15.75">
      <c r="A81" s="48" t="s">
        <v>0</v>
      </c>
      <c r="B81" s="49" t="s">
        <v>1</v>
      </c>
      <c r="C81" s="21">
        <v>805.289</v>
      </c>
      <c r="D81" s="21">
        <v>570.3</v>
      </c>
      <c r="E81" s="21">
        <v>24.139</v>
      </c>
      <c r="F81" s="21">
        <f>SUM(G81,J81)</f>
        <v>32</v>
      </c>
      <c r="G81" s="21">
        <v>32</v>
      </c>
      <c r="H81" s="21">
        <v>20.4</v>
      </c>
      <c r="I81" s="21"/>
      <c r="J81" s="21"/>
      <c r="K81" s="53"/>
      <c r="L81" s="53"/>
      <c r="M81" s="21">
        <f>F81+C81</f>
        <v>837.289</v>
      </c>
    </row>
    <row r="82" spans="1:13" s="16" customFormat="1" ht="21.75" customHeight="1">
      <c r="A82" s="48" t="s">
        <v>22</v>
      </c>
      <c r="B82" s="49" t="s">
        <v>14</v>
      </c>
      <c r="C82" s="21">
        <v>220.666</v>
      </c>
      <c r="D82" s="21">
        <v>145.82</v>
      </c>
      <c r="E82" s="21">
        <v>10.314</v>
      </c>
      <c r="F82" s="21">
        <f>SUM(G82,J82)</f>
        <v>6.3</v>
      </c>
      <c r="G82" s="21">
        <v>6.3</v>
      </c>
      <c r="H82" s="26"/>
      <c r="I82" s="21"/>
      <c r="J82" s="26"/>
      <c r="K82" s="26"/>
      <c r="L82" s="26"/>
      <c r="M82" s="21">
        <f>F82+C82</f>
        <v>226.966</v>
      </c>
    </row>
    <row r="83" spans="1:13" s="16" customFormat="1" ht="6" customHeight="1">
      <c r="A83" s="48"/>
      <c r="B83" s="49"/>
      <c r="C83" s="21"/>
      <c r="D83" s="21"/>
      <c r="E83" s="21"/>
      <c r="F83" s="26"/>
      <c r="G83" s="53"/>
      <c r="H83" s="53"/>
      <c r="I83" s="53"/>
      <c r="J83" s="53"/>
      <c r="K83" s="53"/>
      <c r="L83" s="53"/>
      <c r="M83" s="21"/>
    </row>
    <row r="84" spans="1:13" s="16" customFormat="1" ht="15.75">
      <c r="A84" s="48"/>
      <c r="B84" s="63" t="s">
        <v>8</v>
      </c>
      <c r="C84" s="38">
        <f>C82+C78+C79+C80+C81</f>
        <v>4044.3550000000005</v>
      </c>
      <c r="D84" s="38">
        <f aca="true" t="shared" si="4" ref="D84:L84">D82+D78+D79+D80+D81</f>
        <v>2735.129</v>
      </c>
      <c r="E84" s="38">
        <f>E82+E78+E79+E80+E81</f>
        <v>245.99099999999999</v>
      </c>
      <c r="F84" s="38">
        <f t="shared" si="4"/>
        <v>57.9</v>
      </c>
      <c r="G84" s="38">
        <f t="shared" si="4"/>
        <v>50.9</v>
      </c>
      <c r="H84" s="38">
        <f t="shared" si="4"/>
        <v>20.4</v>
      </c>
      <c r="I84" s="38">
        <f t="shared" si="4"/>
        <v>0</v>
      </c>
      <c r="J84" s="38">
        <f t="shared" si="4"/>
        <v>7</v>
      </c>
      <c r="K84" s="38">
        <f t="shared" si="4"/>
        <v>7</v>
      </c>
      <c r="L84" s="38">
        <f t="shared" si="4"/>
        <v>0</v>
      </c>
      <c r="M84" s="38">
        <f>C84+F84</f>
        <v>4102.255</v>
      </c>
    </row>
    <row r="85" spans="1:13" s="16" customFormat="1" ht="18.75">
      <c r="A85" s="51">
        <v>120000</v>
      </c>
      <c r="B85" s="52" t="s">
        <v>130</v>
      </c>
      <c r="C85" s="21"/>
      <c r="D85" s="21"/>
      <c r="E85" s="21"/>
      <c r="F85" s="21"/>
      <c r="G85" s="53"/>
      <c r="H85" s="53"/>
      <c r="I85" s="53"/>
      <c r="J85" s="53"/>
      <c r="K85" s="26"/>
      <c r="L85" s="26"/>
      <c r="M85" s="21"/>
    </row>
    <row r="86" spans="1:13" s="16" customFormat="1" ht="15.75">
      <c r="A86" s="48" t="s">
        <v>17</v>
      </c>
      <c r="B86" s="49" t="s">
        <v>32</v>
      </c>
      <c r="C86" s="21">
        <f>C87+C88</f>
        <v>94.625</v>
      </c>
      <c r="D86" s="21"/>
      <c r="E86" s="21"/>
      <c r="F86" s="21"/>
      <c r="G86" s="53"/>
      <c r="H86" s="53"/>
      <c r="I86" s="53"/>
      <c r="J86" s="53"/>
      <c r="K86" s="26"/>
      <c r="L86" s="26"/>
      <c r="M86" s="21">
        <f>C86+F86</f>
        <v>94.625</v>
      </c>
    </row>
    <row r="87" spans="1:13" s="16" customFormat="1" ht="15.75">
      <c r="A87" s="48" t="s">
        <v>25</v>
      </c>
      <c r="B87" s="54" t="s">
        <v>23</v>
      </c>
      <c r="C87" s="21">
        <v>54.625</v>
      </c>
      <c r="D87" s="21"/>
      <c r="E87" s="21"/>
      <c r="F87" s="26"/>
      <c r="G87" s="53"/>
      <c r="H87" s="53"/>
      <c r="I87" s="53"/>
      <c r="J87" s="53"/>
      <c r="K87" s="26"/>
      <c r="L87" s="26"/>
      <c r="M87" s="21">
        <f>C87+F87</f>
        <v>54.625</v>
      </c>
    </row>
    <row r="88" spans="1:13" s="16" customFormat="1" ht="15.75">
      <c r="A88" s="48" t="s">
        <v>33</v>
      </c>
      <c r="B88" s="54" t="s">
        <v>148</v>
      </c>
      <c r="C88" s="21">
        <v>40</v>
      </c>
      <c r="D88" s="21"/>
      <c r="E88" s="21"/>
      <c r="F88" s="26"/>
      <c r="G88" s="53"/>
      <c r="H88" s="53"/>
      <c r="I88" s="53"/>
      <c r="J88" s="53"/>
      <c r="K88" s="26"/>
      <c r="L88" s="26"/>
      <c r="M88" s="21">
        <f>C88+F88</f>
        <v>40</v>
      </c>
    </row>
    <row r="89" spans="1:13" s="16" customFormat="1" ht="15.75">
      <c r="A89" s="55"/>
      <c r="B89" s="9" t="s">
        <v>2</v>
      </c>
      <c r="C89" s="38">
        <f>C86</f>
        <v>94.625</v>
      </c>
      <c r="D89" s="26"/>
      <c r="E89" s="26"/>
      <c r="F89" s="26"/>
      <c r="G89" s="26"/>
      <c r="H89" s="26"/>
      <c r="I89" s="26"/>
      <c r="J89" s="26"/>
      <c r="K89" s="26"/>
      <c r="L89" s="26"/>
      <c r="M89" s="38">
        <f>C89+F89</f>
        <v>94.625</v>
      </c>
    </row>
    <row r="90" spans="1:13" s="16" customFormat="1" ht="15.75">
      <c r="A90" s="58" t="s">
        <v>40</v>
      </c>
      <c r="B90" s="61" t="s">
        <v>41</v>
      </c>
      <c r="C90" s="38"/>
      <c r="D90" s="38"/>
      <c r="E90" s="38"/>
      <c r="F90" s="26"/>
      <c r="G90" s="26"/>
      <c r="H90" s="26"/>
      <c r="I90" s="26"/>
      <c r="J90" s="26"/>
      <c r="K90" s="26"/>
      <c r="L90" s="26"/>
      <c r="M90" s="21"/>
    </row>
    <row r="91" spans="1:13" s="16" customFormat="1" ht="15.75">
      <c r="A91" s="45" t="s">
        <v>144</v>
      </c>
      <c r="B91" s="47" t="s">
        <v>145</v>
      </c>
      <c r="C91" s="21">
        <v>11</v>
      </c>
      <c r="D91" s="21"/>
      <c r="E91" s="21"/>
      <c r="F91" s="26"/>
      <c r="G91" s="26"/>
      <c r="H91" s="26"/>
      <c r="I91" s="26"/>
      <c r="J91" s="26"/>
      <c r="K91" s="26"/>
      <c r="L91" s="26"/>
      <c r="M91" s="21">
        <f>C91+F91</f>
        <v>11</v>
      </c>
    </row>
    <row r="92" spans="1:13" s="16" customFormat="1" ht="15.75">
      <c r="A92" s="30"/>
      <c r="B92" s="31"/>
      <c r="C92" s="28"/>
      <c r="D92" s="27"/>
      <c r="E92" s="27"/>
      <c r="F92" s="29"/>
      <c r="G92" s="29"/>
      <c r="H92" s="29"/>
      <c r="I92" s="29"/>
      <c r="J92" s="29"/>
      <c r="K92" s="29"/>
      <c r="L92" s="29"/>
      <c r="M92" s="27"/>
    </row>
    <row r="93" spans="1:13" s="16" customFormat="1" ht="30.75" customHeight="1">
      <c r="A93" s="59" t="s">
        <v>15</v>
      </c>
      <c r="B93" s="60" t="s">
        <v>131</v>
      </c>
      <c r="C93" s="21">
        <v>883.224</v>
      </c>
      <c r="D93" s="21">
        <v>574.425</v>
      </c>
      <c r="E93" s="21">
        <v>74.782</v>
      </c>
      <c r="F93" s="26"/>
      <c r="G93" s="26"/>
      <c r="H93" s="26"/>
      <c r="I93" s="26"/>
      <c r="J93" s="26"/>
      <c r="K93" s="26"/>
      <c r="L93" s="26"/>
      <c r="M93" s="21">
        <f>C93+F93</f>
        <v>883.224</v>
      </c>
    </row>
    <row r="94" spans="1:13" s="16" customFormat="1" ht="46.5" customHeight="1" hidden="1">
      <c r="A94" s="29"/>
      <c r="B94" s="29"/>
      <c r="C94" s="29"/>
      <c r="D94" s="29"/>
      <c r="E94" s="27"/>
      <c r="F94" s="29"/>
      <c r="G94" s="29"/>
      <c r="H94" s="29"/>
      <c r="I94" s="29"/>
      <c r="J94" s="29"/>
      <c r="K94" s="29"/>
      <c r="L94" s="29"/>
      <c r="M94" s="27">
        <f>C94+F94</f>
        <v>0</v>
      </c>
    </row>
    <row r="95" spans="1:13" s="16" customFormat="1" ht="46.5" customHeight="1">
      <c r="A95" s="41" t="s">
        <v>170</v>
      </c>
      <c r="B95" s="47" t="s">
        <v>171</v>
      </c>
      <c r="C95" s="21">
        <f>51-6</f>
        <v>45</v>
      </c>
      <c r="D95" s="26"/>
      <c r="E95" s="21"/>
      <c r="F95" s="26"/>
      <c r="G95" s="26"/>
      <c r="H95" s="26"/>
      <c r="I95" s="26"/>
      <c r="J95" s="26"/>
      <c r="K95" s="26"/>
      <c r="L95" s="26"/>
      <c r="M95" s="21">
        <f>C95+F95</f>
        <v>45</v>
      </c>
    </row>
    <row r="96" spans="1:13" s="16" customFormat="1" ht="31.5">
      <c r="A96" s="43" t="s">
        <v>16</v>
      </c>
      <c r="B96" s="47" t="s">
        <v>140</v>
      </c>
      <c r="C96" s="21">
        <v>108.5</v>
      </c>
      <c r="D96" s="21"/>
      <c r="E96" s="21"/>
      <c r="F96" s="53"/>
      <c r="G96" s="53"/>
      <c r="H96" s="53"/>
      <c r="I96" s="53"/>
      <c r="J96" s="53"/>
      <c r="K96" s="53"/>
      <c r="L96" s="53"/>
      <c r="M96" s="21">
        <f>SUM(C96,F96)</f>
        <v>108.5</v>
      </c>
    </row>
    <row r="97" spans="1:13" s="16" customFormat="1" ht="15.75">
      <c r="A97" s="62"/>
      <c r="B97" s="63" t="s">
        <v>8</v>
      </c>
      <c r="C97" s="38">
        <f>C91+C92+C93+C94+C96+C95</f>
        <v>1047.7240000000002</v>
      </c>
      <c r="D97" s="38">
        <f>D91+D92+D93+D94+D96</f>
        <v>574.425</v>
      </c>
      <c r="E97" s="38">
        <f>E91+E92+E93+E94+E96</f>
        <v>74.782</v>
      </c>
      <c r="F97" s="8"/>
      <c r="G97" s="8"/>
      <c r="H97" s="8"/>
      <c r="I97" s="8"/>
      <c r="J97" s="8"/>
      <c r="K97" s="8"/>
      <c r="L97" s="8"/>
      <c r="M97" s="21">
        <f>C97+F97</f>
        <v>1047.7240000000002</v>
      </c>
    </row>
    <row r="98" spans="1:13" ht="39.75" customHeight="1">
      <c r="A98" s="51">
        <v>170000</v>
      </c>
      <c r="B98" s="52" t="s">
        <v>134</v>
      </c>
      <c r="C98" s="38"/>
      <c r="D98" s="38"/>
      <c r="E98" s="38"/>
      <c r="F98" s="38"/>
      <c r="G98" s="38"/>
      <c r="H98" s="38"/>
      <c r="I98" s="38"/>
      <c r="J98" s="38"/>
      <c r="K98" s="38"/>
      <c r="L98" s="38"/>
      <c r="M98" s="38"/>
    </row>
    <row r="99" spans="1:13" ht="57.75" customHeight="1">
      <c r="A99" s="48" t="s">
        <v>135</v>
      </c>
      <c r="B99" s="49" t="s">
        <v>136</v>
      </c>
      <c r="C99" s="21">
        <v>55</v>
      </c>
      <c r="D99" s="38"/>
      <c r="E99" s="38"/>
      <c r="F99" s="38"/>
      <c r="G99" s="38"/>
      <c r="H99" s="38"/>
      <c r="I99" s="38"/>
      <c r="J99" s="38"/>
      <c r="K99" s="38"/>
      <c r="L99" s="38"/>
      <c r="M99" s="21">
        <f>C99+F99</f>
        <v>55</v>
      </c>
    </row>
    <row r="100" spans="1:13" ht="52.5" customHeight="1">
      <c r="A100" s="48" t="s">
        <v>137</v>
      </c>
      <c r="B100" s="49" t="s">
        <v>138</v>
      </c>
      <c r="C100" s="21">
        <v>87.1</v>
      </c>
      <c r="D100" s="38"/>
      <c r="E100" s="38"/>
      <c r="F100" s="38"/>
      <c r="G100" s="38"/>
      <c r="H100" s="38"/>
      <c r="I100" s="38"/>
      <c r="J100" s="38"/>
      <c r="K100" s="38"/>
      <c r="L100" s="38"/>
      <c r="M100" s="21">
        <f>C100+F100</f>
        <v>87.1</v>
      </c>
    </row>
    <row r="101" spans="1:13" ht="52.5" customHeight="1">
      <c r="A101" s="48" t="s">
        <v>164</v>
      </c>
      <c r="B101" s="64" t="s">
        <v>165</v>
      </c>
      <c r="C101" s="21"/>
      <c r="D101" s="38"/>
      <c r="E101" s="38"/>
      <c r="F101" s="21">
        <f>G101+J101</f>
        <v>389.59999999999997</v>
      </c>
      <c r="G101" s="21">
        <v>124.7</v>
      </c>
      <c r="H101" s="21"/>
      <c r="I101" s="21"/>
      <c r="J101" s="21">
        <v>264.9</v>
      </c>
      <c r="K101" s="38"/>
      <c r="L101" s="38"/>
      <c r="M101" s="21">
        <f>C101+F101</f>
        <v>389.59999999999997</v>
      </c>
    </row>
    <row r="102" spans="1:13" ht="28.5" customHeight="1">
      <c r="A102" s="51"/>
      <c r="B102" s="73" t="s">
        <v>8</v>
      </c>
      <c r="C102" s="38">
        <f>C99+C100</f>
        <v>142.1</v>
      </c>
      <c r="D102" s="26"/>
      <c r="E102" s="26"/>
      <c r="F102" s="38">
        <f>F99+F100+F101</f>
        <v>389.59999999999997</v>
      </c>
      <c r="G102" s="38">
        <f>G99+G100+G101</f>
        <v>124.7</v>
      </c>
      <c r="H102" s="38"/>
      <c r="I102" s="38"/>
      <c r="J102" s="38">
        <f>J99+J100+J101</f>
        <v>264.9</v>
      </c>
      <c r="K102" s="26"/>
      <c r="L102" s="26"/>
      <c r="M102" s="38">
        <f>C102+F102</f>
        <v>531.6999999999999</v>
      </c>
    </row>
    <row r="103" spans="1:13" ht="10.5" customHeight="1">
      <c r="A103" s="76"/>
      <c r="B103" s="74"/>
      <c r="C103" s="38"/>
      <c r="D103" s="26"/>
      <c r="E103" s="26"/>
      <c r="F103" s="26"/>
      <c r="G103" s="26"/>
      <c r="H103" s="26"/>
      <c r="I103" s="26"/>
      <c r="J103" s="26"/>
      <c r="K103" s="26"/>
      <c r="L103" s="21"/>
      <c r="M103" s="38"/>
    </row>
    <row r="104" spans="1:13" ht="20.25" customHeight="1">
      <c r="A104" s="51">
        <v>250000</v>
      </c>
      <c r="B104" s="74" t="s">
        <v>152</v>
      </c>
      <c r="C104" s="38"/>
      <c r="D104" s="26"/>
      <c r="E104" s="26"/>
      <c r="F104" s="26"/>
      <c r="G104" s="26"/>
      <c r="H104" s="26"/>
      <c r="I104" s="26"/>
      <c r="J104" s="26"/>
      <c r="K104" s="26"/>
      <c r="L104" s="21"/>
      <c r="M104" s="38"/>
    </row>
    <row r="105" spans="1:13" ht="19.5" customHeight="1">
      <c r="A105" s="78">
        <v>250102</v>
      </c>
      <c r="B105" s="49" t="s">
        <v>172</v>
      </c>
      <c r="C105" s="21">
        <v>10</v>
      </c>
      <c r="D105" s="26"/>
      <c r="E105" s="26"/>
      <c r="F105" s="26"/>
      <c r="G105" s="26"/>
      <c r="H105" s="26"/>
      <c r="I105" s="26"/>
      <c r="J105" s="26"/>
      <c r="K105" s="26"/>
      <c r="L105" s="26"/>
      <c r="M105" s="21">
        <f>C105+F105</f>
        <v>10</v>
      </c>
    </row>
    <row r="106" spans="1:13" ht="47.25" customHeight="1">
      <c r="A106" s="75">
        <v>250311</v>
      </c>
      <c r="B106" s="64" t="s">
        <v>149</v>
      </c>
      <c r="C106" s="21">
        <v>10771.941</v>
      </c>
      <c r="D106" s="21"/>
      <c r="E106" s="21"/>
      <c r="F106" s="26"/>
      <c r="G106" s="26"/>
      <c r="H106" s="26"/>
      <c r="I106" s="26"/>
      <c r="J106" s="26"/>
      <c r="K106" s="26"/>
      <c r="L106" s="21"/>
      <c r="M106" s="21">
        <f aca="true" t="shared" si="5" ref="M106:M115">C106+F106</f>
        <v>10771.941</v>
      </c>
    </row>
    <row r="107" spans="1:13" ht="32.25" customHeight="1">
      <c r="A107" s="48" t="s">
        <v>96</v>
      </c>
      <c r="B107" s="79" t="s">
        <v>150</v>
      </c>
      <c r="C107" s="21">
        <v>311.5</v>
      </c>
      <c r="D107" s="21"/>
      <c r="E107" s="21"/>
      <c r="F107" s="26"/>
      <c r="G107" s="26"/>
      <c r="H107" s="26"/>
      <c r="I107" s="26"/>
      <c r="J107" s="26"/>
      <c r="K107" s="26"/>
      <c r="L107" s="21"/>
      <c r="M107" s="21">
        <f t="shared" si="5"/>
        <v>311.5</v>
      </c>
    </row>
    <row r="108" spans="1:13" ht="64.5" customHeight="1" hidden="1">
      <c r="A108" s="48"/>
      <c r="B108" s="79"/>
      <c r="C108" s="21"/>
      <c r="D108" s="21"/>
      <c r="E108" s="21"/>
      <c r="F108" s="26"/>
      <c r="G108" s="26"/>
      <c r="H108" s="26"/>
      <c r="I108" s="26"/>
      <c r="J108" s="26"/>
      <c r="K108" s="26"/>
      <c r="L108" s="21"/>
      <c r="M108" s="21">
        <f t="shared" si="5"/>
        <v>0</v>
      </c>
    </row>
    <row r="109" spans="1:13" ht="52.5" customHeight="1">
      <c r="A109" s="48" t="s">
        <v>155</v>
      </c>
      <c r="B109" s="79" t="s">
        <v>156</v>
      </c>
      <c r="C109" s="21"/>
      <c r="D109" s="21"/>
      <c r="E109" s="21"/>
      <c r="F109" s="21">
        <f aca="true" t="shared" si="6" ref="F109:F116">G109+J109</f>
        <v>851.6</v>
      </c>
      <c r="G109" s="69">
        <v>272.5</v>
      </c>
      <c r="H109" s="17"/>
      <c r="I109" s="17"/>
      <c r="J109" s="69">
        <v>579.1</v>
      </c>
      <c r="K109" s="81"/>
      <c r="L109" s="69"/>
      <c r="M109" s="21">
        <f t="shared" si="5"/>
        <v>851.6</v>
      </c>
    </row>
    <row r="110" spans="1:13" ht="22.5" customHeight="1">
      <c r="A110" s="48" t="s">
        <v>159</v>
      </c>
      <c r="B110" s="79" t="s">
        <v>160</v>
      </c>
      <c r="C110" s="21">
        <v>100</v>
      </c>
      <c r="D110" s="21"/>
      <c r="E110" s="21"/>
      <c r="F110" s="24"/>
      <c r="G110" s="80"/>
      <c r="H110" s="8"/>
      <c r="I110" s="8"/>
      <c r="J110" s="80"/>
      <c r="K110" s="81"/>
      <c r="L110" s="69"/>
      <c r="M110" s="21">
        <f t="shared" si="5"/>
        <v>100</v>
      </c>
    </row>
    <row r="111" spans="1:13" ht="65.25" customHeight="1">
      <c r="A111" s="48" t="s">
        <v>174</v>
      </c>
      <c r="B111" s="79" t="s">
        <v>175</v>
      </c>
      <c r="C111" s="21">
        <v>98.9</v>
      </c>
      <c r="D111" s="21"/>
      <c r="E111" s="21"/>
      <c r="F111" s="24"/>
      <c r="G111" s="80"/>
      <c r="H111" s="8"/>
      <c r="I111" s="8"/>
      <c r="J111" s="80"/>
      <c r="K111" s="81"/>
      <c r="L111" s="69"/>
      <c r="M111" s="21">
        <f t="shared" si="5"/>
        <v>98.9</v>
      </c>
    </row>
    <row r="112" spans="1:13" ht="24.75" customHeight="1">
      <c r="A112" s="65" t="s">
        <v>20</v>
      </c>
      <c r="B112" s="66" t="s">
        <v>132</v>
      </c>
      <c r="C112" s="21">
        <v>162</v>
      </c>
      <c r="D112" s="21"/>
      <c r="E112" s="21"/>
      <c r="F112" s="21"/>
      <c r="G112" s="21"/>
      <c r="H112" s="21"/>
      <c r="I112" s="21"/>
      <c r="J112" s="26"/>
      <c r="K112" s="26"/>
      <c r="L112" s="26"/>
      <c r="M112" s="21">
        <f t="shared" si="5"/>
        <v>162</v>
      </c>
    </row>
    <row r="113" spans="1:13" ht="19.5" customHeight="1">
      <c r="A113" s="48"/>
      <c r="B113" s="82" t="s">
        <v>2</v>
      </c>
      <c r="C113" s="77">
        <f>C105+C106+C107+C112+C109+C110+C111</f>
        <v>11454.341</v>
      </c>
      <c r="D113" s="77">
        <f>D105+D106+D107+D112+D109</f>
        <v>0</v>
      </c>
      <c r="E113" s="77">
        <f>E105+E106+E107+E112+E109</f>
        <v>0</v>
      </c>
      <c r="F113" s="77">
        <f t="shared" si="6"/>
        <v>851.6</v>
      </c>
      <c r="G113" s="77">
        <f>G105+G106+G107+G112+G109+G110</f>
        <v>272.5</v>
      </c>
      <c r="H113" s="77">
        <f>H105+H106+H107+H112+H109+H110</f>
        <v>0</v>
      </c>
      <c r="I113" s="77">
        <f>I105+I106+I107+I112+I109+I110</f>
        <v>0</v>
      </c>
      <c r="J113" s="77">
        <f>J105+J106+J107+J112+J109+J110</f>
        <v>579.1</v>
      </c>
      <c r="K113" s="77">
        <f>K105+K106+K107+K112+K109+K110</f>
        <v>0</v>
      </c>
      <c r="L113" s="77">
        <f>L105+L106+L107+L112+L109+L110</f>
        <v>0</v>
      </c>
      <c r="M113" s="38">
        <f>C113+F113</f>
        <v>12305.941</v>
      </c>
    </row>
    <row r="114" spans="1:13" ht="61.5" customHeight="1" hidden="1">
      <c r="A114" s="32"/>
      <c r="B114" s="33"/>
      <c r="C114" s="27"/>
      <c r="D114" s="27"/>
      <c r="E114" s="27"/>
      <c r="F114" s="27">
        <f t="shared" si="6"/>
        <v>0</v>
      </c>
      <c r="G114" s="27"/>
      <c r="H114" s="27"/>
      <c r="I114" s="27"/>
      <c r="J114" s="27"/>
      <c r="K114" s="27"/>
      <c r="L114" s="27"/>
      <c r="M114" s="27">
        <f t="shared" si="5"/>
        <v>0</v>
      </c>
    </row>
    <row r="115" spans="1:14" ht="18.75">
      <c r="A115" s="22"/>
      <c r="B115" s="40" t="s">
        <v>112</v>
      </c>
      <c r="C115" s="38">
        <f>C16+C28+C33+C76+C84+C89+C97+C113+C102</f>
        <v>159927.99400000004</v>
      </c>
      <c r="D115" s="38">
        <f>D16+D28+D33+D76+D84+D89+D97+D113+D102</f>
        <v>48997.909999999996</v>
      </c>
      <c r="E115" s="38">
        <f>E16+E28+E33+E76+E84+E89+E97+E113+E102</f>
        <v>6157.894000000001</v>
      </c>
      <c r="F115" s="38">
        <f>G115+J115</f>
        <v>2359.6</v>
      </c>
      <c r="G115" s="38">
        <f>G16+G28+G33+G76+G84+G89+G97+G113+G102</f>
        <v>1040.1999999999998</v>
      </c>
      <c r="H115" s="38">
        <f>H16+H28+H33+H76+H84+H89+H97+H113+H102</f>
        <v>163.9</v>
      </c>
      <c r="I115" s="38">
        <f>I16+I28+I33+I76+I84+I89+I97+I113+I102</f>
        <v>0</v>
      </c>
      <c r="J115" s="38">
        <f>J16+J28+J33+J76+J84+J89+J97+J113+J102</f>
        <v>1319.4</v>
      </c>
      <c r="K115" s="38">
        <f>K16+K28+K33+K76+K84+K89+K97+K113+K102</f>
        <v>475.4</v>
      </c>
      <c r="L115" s="38">
        <f>L16+L28+L33+L76+L84+L89+L97+L113+L102</f>
        <v>468.4</v>
      </c>
      <c r="M115" s="38">
        <f t="shared" si="5"/>
        <v>162287.59400000004</v>
      </c>
      <c r="N115" s="19"/>
    </row>
    <row r="116" spans="1:14" ht="31.5">
      <c r="A116" s="22"/>
      <c r="B116" s="10" t="s">
        <v>97</v>
      </c>
      <c r="C116" s="21">
        <v>68153.4</v>
      </c>
      <c r="D116" s="24"/>
      <c r="E116" s="24"/>
      <c r="F116" s="21">
        <f t="shared" si="6"/>
        <v>1439.5</v>
      </c>
      <c r="G116" s="21">
        <v>397.2</v>
      </c>
      <c r="H116" s="21">
        <f>H35+H36+H37+H38+H40+H42+H43+H44+H45+H46+H48+H49+H50+H51+H52+H53+H54+H55+H56+H57+H58+H59+H60+H70+H99+H100+H109+H27</f>
        <v>0</v>
      </c>
      <c r="I116" s="21">
        <f>I35+I36+I37+I38+I40+I42+I43+I44+I45+I46+I48+I49+I50+I51+I52+I53+I54+I55+I56+I57+I58+I59+I60+I70+I99+I100+I109+I27</f>
        <v>0</v>
      </c>
      <c r="J116" s="21">
        <v>1042.3</v>
      </c>
      <c r="K116" s="21">
        <v>198.3</v>
      </c>
      <c r="L116" s="21">
        <v>198.3</v>
      </c>
      <c r="M116" s="21">
        <f>C116+F116</f>
        <v>69592.9</v>
      </c>
      <c r="N116" s="19"/>
    </row>
    <row r="117" spans="1:14" ht="15.75">
      <c r="A117" s="22"/>
      <c r="B117" s="10"/>
      <c r="C117" s="21"/>
      <c r="D117" s="24"/>
      <c r="E117" s="24"/>
      <c r="F117" s="21"/>
      <c r="G117" s="21"/>
      <c r="H117" s="21"/>
      <c r="I117" s="21"/>
      <c r="J117" s="21"/>
      <c r="K117" s="21"/>
      <c r="L117" s="21"/>
      <c r="M117" s="21"/>
      <c r="N117" s="19"/>
    </row>
    <row r="118" spans="1:13" ht="21.75" customHeight="1">
      <c r="A118" s="7"/>
      <c r="B118" s="100" t="s">
        <v>166</v>
      </c>
      <c r="C118" s="100"/>
      <c r="D118" s="8"/>
      <c r="F118" s="26"/>
      <c r="G118" s="23" t="s">
        <v>167</v>
      </c>
      <c r="H118" s="26"/>
      <c r="I118" s="15"/>
      <c r="J118" s="12"/>
      <c r="K118" s="12"/>
      <c r="L118" s="15" t="s">
        <v>92</v>
      </c>
      <c r="M118" s="12"/>
    </row>
    <row r="119" spans="1:13" ht="12.75" customHeight="1">
      <c r="A119" s="7"/>
      <c r="B119" s="9"/>
      <c r="C119" s="17"/>
      <c r="D119" s="17"/>
      <c r="E119" s="17"/>
      <c r="F119" s="12"/>
      <c r="G119" s="12"/>
      <c r="H119" s="12"/>
      <c r="I119" s="12"/>
      <c r="J119" s="12"/>
      <c r="K119" s="12"/>
      <c r="L119" s="12"/>
      <c r="M119" s="12"/>
    </row>
    <row r="120" spans="1:5" ht="15.75" hidden="1">
      <c r="A120" s="7"/>
      <c r="B120" s="10"/>
      <c r="C120" s="19"/>
      <c r="D120" s="19"/>
      <c r="E120" s="19"/>
    </row>
    <row r="121" spans="1:13" ht="15.75" hidden="1">
      <c r="A121" s="7"/>
      <c r="B121" s="13"/>
      <c r="C121" s="18"/>
      <c r="D121" s="18"/>
      <c r="E121" s="18"/>
      <c r="F121" s="14">
        <f>SUM(G121,J121)</f>
        <v>2</v>
      </c>
      <c r="G121" s="14">
        <f>SUM(G15)</f>
        <v>2</v>
      </c>
      <c r="H121" s="14">
        <f>SUM(H15)</f>
        <v>0</v>
      </c>
      <c r="I121" s="14">
        <f>SUM(I15)</f>
        <v>0</v>
      </c>
      <c r="J121" s="14">
        <f>SUM(J15)</f>
        <v>0</v>
      </c>
      <c r="K121" s="14"/>
      <c r="L121" s="14"/>
      <c r="M121" s="14" t="e">
        <f>SUM(#REF!,F121)</f>
        <v>#REF!</v>
      </c>
    </row>
    <row r="122" spans="1:13" ht="15.75" hidden="1">
      <c r="A122" s="7"/>
      <c r="B122" s="13"/>
      <c r="C122" s="18"/>
      <c r="D122" s="18"/>
      <c r="E122" s="18"/>
      <c r="F122" s="14" t="e">
        <f aca="true" t="shared" si="7" ref="F122:F141">SUM(G122,J122)</f>
        <v>#REF!</v>
      </c>
      <c r="G122" s="14" t="e">
        <f>SUM(#REF!)</f>
        <v>#REF!</v>
      </c>
      <c r="H122" s="14" t="e">
        <f>SUM(#REF!)</f>
        <v>#REF!</v>
      </c>
      <c r="I122" s="14" t="e">
        <f>SUM(#REF!)</f>
        <v>#REF!</v>
      </c>
      <c r="J122" s="14" t="e">
        <f>SUM(#REF!)</f>
        <v>#REF!</v>
      </c>
      <c r="K122" s="14"/>
      <c r="L122" s="14"/>
      <c r="M122" s="14" t="e">
        <f>SUM(#REF!,F122)</f>
        <v>#REF!</v>
      </c>
    </row>
    <row r="123" spans="1:13" ht="15.75" hidden="1">
      <c r="A123" s="7"/>
      <c r="B123" s="13"/>
      <c r="C123" s="18"/>
      <c r="D123" s="18"/>
      <c r="E123" s="18"/>
      <c r="F123" s="14" t="e">
        <f t="shared" si="7"/>
        <v>#REF!</v>
      </c>
      <c r="G123" s="14" t="e">
        <f>SUM(#REF!,#REF!,#REF!,#REF!,#REF!)</f>
        <v>#REF!</v>
      </c>
      <c r="H123" s="14" t="e">
        <f>SUM(#REF!,#REF!,#REF!,#REF!,#REF!)</f>
        <v>#REF!</v>
      </c>
      <c r="I123" s="14" t="e">
        <f>SUM(#REF!,#REF!,#REF!,#REF!,#REF!)</f>
        <v>#REF!</v>
      </c>
      <c r="J123" s="14" t="e">
        <f>SUM(#REF!,#REF!,#REF!,#REF!,#REF!)</f>
        <v>#REF!</v>
      </c>
      <c r="K123" s="14"/>
      <c r="L123" s="14"/>
      <c r="M123" s="14" t="e">
        <f>SUM(#REF!,F123)</f>
        <v>#REF!</v>
      </c>
    </row>
    <row r="124" spans="1:13" ht="15.75" hidden="1">
      <c r="A124" s="7"/>
      <c r="B124" s="13"/>
      <c r="C124" s="18"/>
      <c r="D124" s="18"/>
      <c r="E124" s="18"/>
      <c r="F124" s="14" t="e">
        <f t="shared" si="7"/>
        <v>#REF!</v>
      </c>
      <c r="G124" s="14" t="e">
        <f>SUM(#REF!)</f>
        <v>#REF!</v>
      </c>
      <c r="H124" s="14" t="e">
        <f>SUM(#REF!)</f>
        <v>#REF!</v>
      </c>
      <c r="I124" s="14" t="e">
        <f>SUM(#REF!)</f>
        <v>#REF!</v>
      </c>
      <c r="J124" s="14" t="e">
        <f>SUM(#REF!)</f>
        <v>#REF!</v>
      </c>
      <c r="K124" s="14"/>
      <c r="L124" s="14"/>
      <c r="M124" s="14" t="e">
        <f>SUM(#REF!,F124)</f>
        <v>#REF!</v>
      </c>
    </row>
    <row r="125" spans="1:13" ht="15.75" hidden="1">
      <c r="A125" s="7"/>
      <c r="B125" s="13"/>
      <c r="C125" s="18"/>
      <c r="D125" s="18"/>
      <c r="E125" s="18"/>
      <c r="F125" s="14" t="e">
        <f t="shared" si="7"/>
        <v>#REF!</v>
      </c>
      <c r="G125" s="14" t="e">
        <f>SUM(#REF!,#REF!)</f>
        <v>#REF!</v>
      </c>
      <c r="H125" s="14" t="e">
        <f>SUM(#REF!,#REF!)</f>
        <v>#REF!</v>
      </c>
      <c r="I125" s="14" t="e">
        <f>SUM(#REF!,#REF!)</f>
        <v>#REF!</v>
      </c>
      <c r="J125" s="14" t="e">
        <f>SUM(#REF!,#REF!)</f>
        <v>#REF!</v>
      </c>
      <c r="K125" s="14"/>
      <c r="L125" s="14"/>
      <c r="M125" s="14" t="e">
        <f>SUM(#REF!,F125)</f>
        <v>#REF!</v>
      </c>
    </row>
    <row r="126" spans="1:13" ht="12.75" customHeight="1" hidden="1">
      <c r="A126" s="7"/>
      <c r="B126" s="13"/>
      <c r="C126" s="18"/>
      <c r="D126" s="18"/>
      <c r="E126" s="18"/>
      <c r="F126" s="14" t="e">
        <f>SUM(#REF!)</f>
        <v>#REF!</v>
      </c>
      <c r="G126" s="14" t="e">
        <f>SUM(#REF!)</f>
        <v>#REF!</v>
      </c>
      <c r="H126" s="14" t="e">
        <f>SUM(#REF!)</f>
        <v>#REF!</v>
      </c>
      <c r="I126" s="14" t="e">
        <f>SUM(#REF!)</f>
        <v>#REF!</v>
      </c>
      <c r="J126" s="14" t="e">
        <f>SUM(#REF!)</f>
        <v>#REF!</v>
      </c>
      <c r="K126" s="14"/>
      <c r="L126" s="14"/>
      <c r="M126" s="14" t="e">
        <f>SUM(#REF!,F126)</f>
        <v>#REF!</v>
      </c>
    </row>
    <row r="127" spans="1:13" ht="15.75" hidden="1">
      <c r="A127" s="7"/>
      <c r="B127" s="13"/>
      <c r="C127" s="18"/>
      <c r="D127" s="18"/>
      <c r="E127" s="18"/>
      <c r="F127" s="14" t="e">
        <f t="shared" si="7"/>
        <v>#REF!</v>
      </c>
      <c r="G127" s="14" t="e">
        <f>SUM(#REF!,#REF!)</f>
        <v>#REF!</v>
      </c>
      <c r="H127" s="14" t="e">
        <f>SUM(#REF!,#REF!)</f>
        <v>#REF!</v>
      </c>
      <c r="I127" s="14" t="e">
        <f>SUM(#REF!,#REF!)</f>
        <v>#REF!</v>
      </c>
      <c r="J127" s="14" t="e">
        <f>SUM(#REF!,#REF!)</f>
        <v>#REF!</v>
      </c>
      <c r="K127" s="14"/>
      <c r="L127" s="14"/>
      <c r="M127" s="14" t="e">
        <f>SUM(#REF!,F127)</f>
        <v>#REF!</v>
      </c>
    </row>
    <row r="128" spans="1:13" ht="15.75" hidden="1">
      <c r="A128" s="7"/>
      <c r="B128" s="13"/>
      <c r="C128" s="18"/>
      <c r="D128" s="18"/>
      <c r="E128" s="18"/>
      <c r="F128" s="14" t="e">
        <f t="shared" si="7"/>
        <v>#REF!</v>
      </c>
      <c r="G128" s="14" t="e">
        <f>SUM(#REF!,#REF!)</f>
        <v>#REF!</v>
      </c>
      <c r="H128" s="14" t="e">
        <f>SUM(#REF!,#REF!)</f>
        <v>#REF!</v>
      </c>
      <c r="I128" s="14" t="e">
        <f>SUM(#REF!,#REF!)</f>
        <v>#REF!</v>
      </c>
      <c r="J128" s="14" t="e">
        <f>SUM(#REF!,#REF!)</f>
        <v>#REF!</v>
      </c>
      <c r="K128" s="14"/>
      <c r="L128" s="14"/>
      <c r="M128" s="14" t="e">
        <f>SUM(#REF!,F128)</f>
        <v>#REF!</v>
      </c>
    </row>
    <row r="129" spans="1:13" ht="15.75" hidden="1">
      <c r="A129" s="7"/>
      <c r="B129" s="13"/>
      <c r="C129" s="18"/>
      <c r="D129" s="18"/>
      <c r="E129" s="18"/>
      <c r="F129" s="14" t="e">
        <f t="shared" si="7"/>
        <v>#REF!</v>
      </c>
      <c r="G129" s="14" t="e">
        <f>SUM(#REF!)</f>
        <v>#REF!</v>
      </c>
      <c r="H129" s="14" t="e">
        <f>SUM(#REF!)</f>
        <v>#REF!</v>
      </c>
      <c r="I129" s="14" t="e">
        <f>SUM(#REF!)</f>
        <v>#REF!</v>
      </c>
      <c r="J129" s="14" t="e">
        <f>SUM(#REF!)</f>
        <v>#REF!</v>
      </c>
      <c r="K129" s="14"/>
      <c r="L129" s="14"/>
      <c r="M129" s="14" t="e">
        <f>SUM(#REF!,F129)</f>
        <v>#REF!</v>
      </c>
    </row>
    <row r="130" spans="1:13" ht="15.75" hidden="1">
      <c r="A130" s="7"/>
      <c r="B130" s="13"/>
      <c r="C130" s="18"/>
      <c r="D130" s="18"/>
      <c r="E130" s="18"/>
      <c r="F130" s="14" t="e">
        <f t="shared" si="7"/>
        <v>#REF!</v>
      </c>
      <c r="G130" s="14" t="e">
        <f>SUM(#REF!,#REF!,#REF!,#REF!,#REF!,#REF!,#REF!,#REF!,#REF!,#REF!,#REF!)</f>
        <v>#REF!</v>
      </c>
      <c r="H130" s="14" t="e">
        <f>SUM(#REF!,#REF!,#REF!,#REF!,#REF!,#REF!,#REF!,#REF!,#REF!,#REF!,#REF!)</f>
        <v>#REF!</v>
      </c>
      <c r="I130" s="14" t="e">
        <f>SUM(#REF!,#REF!,#REF!,#REF!,#REF!,#REF!,#REF!,#REF!,#REF!,#REF!,#REF!)</f>
        <v>#REF!</v>
      </c>
      <c r="J130" s="14" t="e">
        <f>SUM(#REF!,#REF!,#REF!,#REF!,#REF!,#REF!,#REF!,#REF!,#REF!,#REF!,#REF!)</f>
        <v>#REF!</v>
      </c>
      <c r="K130" s="14"/>
      <c r="L130" s="14"/>
      <c r="M130" s="14" t="e">
        <f>SUM(#REF!,F130)</f>
        <v>#REF!</v>
      </c>
    </row>
    <row r="131" spans="1:13" ht="15.75" hidden="1">
      <c r="A131" s="7"/>
      <c r="B131" s="13"/>
      <c r="C131" s="18"/>
      <c r="D131" s="18"/>
      <c r="E131" s="18"/>
      <c r="F131" s="14" t="e">
        <f t="shared" si="7"/>
        <v>#REF!</v>
      </c>
      <c r="G131" s="14" t="e">
        <f>SUM(#REF!)</f>
        <v>#REF!</v>
      </c>
      <c r="H131" s="14" t="e">
        <f>SUM(#REF!)</f>
        <v>#REF!</v>
      </c>
      <c r="I131" s="14" t="e">
        <f>SUM(#REF!)</f>
        <v>#REF!</v>
      </c>
      <c r="J131" s="14" t="e">
        <f>SUM(#REF!)</f>
        <v>#REF!</v>
      </c>
      <c r="K131" s="14"/>
      <c r="L131" s="14"/>
      <c r="M131" s="14" t="e">
        <f>SUM(#REF!,F131)</f>
        <v>#REF!</v>
      </c>
    </row>
    <row r="132" spans="1:13" ht="15.75" hidden="1">
      <c r="A132" s="7"/>
      <c r="B132" s="13"/>
      <c r="C132" s="18"/>
      <c r="D132" s="18"/>
      <c r="E132" s="18"/>
      <c r="F132" s="14" t="e">
        <f t="shared" si="7"/>
        <v>#REF!</v>
      </c>
      <c r="G132" s="14" t="e">
        <f>SUM(#REF!,#REF!,#REF!,#REF!,#REF!,#REF!)</f>
        <v>#REF!</v>
      </c>
      <c r="H132" s="14" t="e">
        <f>SUM(#REF!,#REF!,#REF!,#REF!,#REF!,#REF!)</f>
        <v>#REF!</v>
      </c>
      <c r="I132" s="14" t="e">
        <f>SUM(#REF!,#REF!,#REF!,#REF!,#REF!,#REF!)</f>
        <v>#REF!</v>
      </c>
      <c r="J132" s="14" t="e">
        <f>SUM(#REF!,#REF!,#REF!,#REF!,#REF!,#REF!)</f>
        <v>#REF!</v>
      </c>
      <c r="K132" s="14"/>
      <c r="L132" s="14"/>
      <c r="M132" s="14" t="e">
        <f>SUM(#REF!,F132)</f>
        <v>#REF!</v>
      </c>
    </row>
    <row r="133" spans="1:13" ht="15.75" hidden="1">
      <c r="A133" s="7"/>
      <c r="B133" s="13"/>
      <c r="C133" s="18"/>
      <c r="D133" s="18"/>
      <c r="E133" s="18"/>
      <c r="F133" s="14" t="e">
        <f t="shared" si="7"/>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7"/>
        <v>#REF!</v>
      </c>
      <c r="G134" s="14" t="e">
        <f>SUM(#REF!)</f>
        <v>#REF!</v>
      </c>
      <c r="H134" s="14" t="e">
        <f>SUM(#REF!)</f>
        <v>#REF!</v>
      </c>
      <c r="I134" s="14" t="e">
        <f>SUM(#REF!)</f>
        <v>#REF!</v>
      </c>
      <c r="J134" s="14" t="e">
        <f>SUM(#REF!)</f>
        <v>#REF!</v>
      </c>
      <c r="K134" s="14"/>
      <c r="L134" s="14"/>
      <c r="M134" s="14" t="e">
        <f>SUM(#REF!,F134)</f>
        <v>#REF!</v>
      </c>
    </row>
    <row r="135" spans="1:13" ht="15.75" hidden="1">
      <c r="A135" s="6"/>
      <c r="B135" s="13"/>
      <c r="C135" s="18"/>
      <c r="D135" s="18"/>
      <c r="E135" s="18"/>
      <c r="F135" s="14" t="e">
        <f t="shared" si="7"/>
        <v>#REF!</v>
      </c>
      <c r="G135" s="14" t="e">
        <f>SUM(#REF!,#REF!,#REF!,#REF!,#REF!)</f>
        <v>#REF!</v>
      </c>
      <c r="H135" s="14" t="e">
        <f>SUM(#REF!,#REF!,#REF!,#REF!,#REF!)</f>
        <v>#REF!</v>
      </c>
      <c r="I135" s="14" t="e">
        <f>SUM(#REF!,#REF!,#REF!,#REF!,#REF!)</f>
        <v>#REF!</v>
      </c>
      <c r="J135" s="14" t="e">
        <f>SUM(#REF!,#REF!,#REF!,#REF!,#REF!)</f>
        <v>#REF!</v>
      </c>
      <c r="K135" s="14"/>
      <c r="L135" s="14"/>
      <c r="M135" s="14" t="e">
        <f>SUM(#REF!,F135)</f>
        <v>#REF!</v>
      </c>
    </row>
    <row r="136" spans="1:13" ht="15.75" hidden="1">
      <c r="A136" s="6"/>
      <c r="B136" s="13"/>
      <c r="C136" s="18"/>
      <c r="D136" s="18"/>
      <c r="E136" s="18"/>
      <c r="F136" s="14" t="e">
        <f>SUM(#REF!,#REF!,#REF!,#REF!,#REF!,#REF!)</f>
        <v>#REF!</v>
      </c>
      <c r="G136" s="14" t="e">
        <f>SUM(#REF!,#REF!,#REF!,#REF!,#REF!,#REF!)</f>
        <v>#REF!</v>
      </c>
      <c r="H136" s="14" t="e">
        <f>SUM(#REF!,#REF!,#REF!,#REF!,#REF!,#REF!)</f>
        <v>#REF!</v>
      </c>
      <c r="I136" s="14" t="e">
        <f>SUM(#REF!,#REF!,#REF!,#REF!,#REF!,#REF!)</f>
        <v>#REF!</v>
      </c>
      <c r="J136" s="14" t="e">
        <f>SUM(#REF!,#REF!,#REF!,#REF!,#REF!,#REF!)</f>
        <v>#REF!</v>
      </c>
      <c r="K136" s="14"/>
      <c r="L136" s="14"/>
      <c r="M136" s="14" t="e">
        <f>SUM(#REF!,F136)</f>
        <v>#REF!</v>
      </c>
    </row>
    <row r="137" spans="1:13" ht="20.25" customHeight="1" hidden="1">
      <c r="A137" s="6"/>
      <c r="B137" s="13"/>
      <c r="C137" s="18"/>
      <c r="D137" s="18"/>
      <c r="E137" s="18"/>
      <c r="F137" s="14" t="e">
        <f t="shared" si="7"/>
        <v>#REF!</v>
      </c>
      <c r="G137" s="14" t="e">
        <f>SUM(#REF!)</f>
        <v>#REF!</v>
      </c>
      <c r="H137" s="14" t="e">
        <f>SUM(#REF!)</f>
        <v>#REF!</v>
      </c>
      <c r="I137" s="14" t="e">
        <f>SUM(#REF!)</f>
        <v>#REF!</v>
      </c>
      <c r="J137" s="14" t="e">
        <f>SUM(#REF!)</f>
        <v>#REF!</v>
      </c>
      <c r="K137" s="14"/>
      <c r="L137" s="14"/>
      <c r="M137" s="14" t="e">
        <f>SUM(#REF!,F137)</f>
        <v>#REF!</v>
      </c>
    </row>
    <row r="138" spans="1:13" ht="21" customHeight="1" hidden="1">
      <c r="A138" s="6"/>
      <c r="B138" s="13"/>
      <c r="C138" s="18"/>
      <c r="D138" s="18"/>
      <c r="E138" s="18"/>
      <c r="F138" s="14" t="e">
        <f t="shared" si="7"/>
        <v>#REF!</v>
      </c>
      <c r="G138" s="14" t="e">
        <f>SUM(#REF!,#REF!)</f>
        <v>#REF!</v>
      </c>
      <c r="H138" s="14" t="e">
        <f>SUM(#REF!,#REF!)</f>
        <v>#REF!</v>
      </c>
      <c r="I138" s="14" t="e">
        <f>SUM(#REF!,#REF!)</f>
        <v>#REF!</v>
      </c>
      <c r="J138" s="14" t="e">
        <f>SUM(#REF!,#REF!)</f>
        <v>#REF!</v>
      </c>
      <c r="K138" s="14"/>
      <c r="L138" s="14"/>
      <c r="M138" s="14" t="e">
        <f>SUM(#REF!,F138)</f>
        <v>#REF!</v>
      </c>
    </row>
    <row r="139" spans="1:13" ht="24.75" customHeight="1" hidden="1">
      <c r="A139" s="6"/>
      <c r="B139" s="13"/>
      <c r="C139" s="18"/>
      <c r="D139" s="18"/>
      <c r="E139" s="18"/>
      <c r="F139" s="14" t="e">
        <f t="shared" si="7"/>
        <v>#REF!</v>
      </c>
      <c r="G139" s="14" t="e">
        <f>SUM(#REF!,#REF!)</f>
        <v>#REF!</v>
      </c>
      <c r="H139" s="14" t="e">
        <f>SUM(#REF!,#REF!)</f>
        <v>#REF!</v>
      </c>
      <c r="I139" s="14" t="e">
        <f>SUM(#REF!,#REF!)</f>
        <v>#REF!</v>
      </c>
      <c r="J139" s="14" t="e">
        <f>SUM(#REF!,#REF!)</f>
        <v>#REF!</v>
      </c>
      <c r="K139" s="14"/>
      <c r="L139" s="14"/>
      <c r="M139" s="14" t="e">
        <f>SUM(#REF!,F139)</f>
        <v>#REF!</v>
      </c>
    </row>
    <row r="140" spans="1:13" ht="24.75" customHeight="1" hidden="1">
      <c r="A140" s="6"/>
      <c r="B140" s="13"/>
      <c r="C140" s="18"/>
      <c r="D140" s="18"/>
      <c r="E140" s="18"/>
      <c r="F140" s="14">
        <f t="shared" si="7"/>
        <v>0</v>
      </c>
      <c r="G140" s="14"/>
      <c r="H140" s="14"/>
      <c r="I140" s="14"/>
      <c r="J140" s="14"/>
      <c r="K140" s="14"/>
      <c r="L140" s="14"/>
      <c r="M140" s="14" t="e">
        <f>SUM(#REF!,F140)</f>
        <v>#REF!</v>
      </c>
    </row>
    <row r="141" spans="1:13" ht="19.5" customHeight="1" hidden="1">
      <c r="A141" s="6"/>
      <c r="B141" s="13"/>
      <c r="C141" s="18"/>
      <c r="D141" s="18"/>
      <c r="E141" s="18"/>
      <c r="F141" s="14" t="e">
        <f t="shared" si="7"/>
        <v>#REF!</v>
      </c>
      <c r="G141" s="14" t="e">
        <f>SUM(G121:G139)</f>
        <v>#REF!</v>
      </c>
      <c r="H141" s="14" t="e">
        <f>SUM(H121:H139)</f>
        <v>#REF!</v>
      </c>
      <c r="I141" s="14" t="e">
        <f>SUM(I121:I139)</f>
        <v>#REF!</v>
      </c>
      <c r="J141" s="14" t="e">
        <f>SUM(J121:J139)</f>
        <v>#REF!</v>
      </c>
      <c r="K141" s="14"/>
      <c r="L141" s="14"/>
      <c r="M141" s="14" t="e">
        <f>SUM(#REF!,F141)</f>
        <v>#REF!</v>
      </c>
    </row>
    <row r="142" spans="1:5" ht="12.75">
      <c r="A142" s="6"/>
      <c r="B142" s="11"/>
      <c r="C142" s="19"/>
      <c r="D142" s="19"/>
      <c r="E142" s="19"/>
    </row>
    <row r="143" spans="1:13" ht="15.75">
      <c r="A143" s="6"/>
      <c r="B143" s="11"/>
      <c r="C143" s="19">
        <f>C111+C109+C142+C101+C100+C99+C70+C60+C59+C58+C57+C56+C55+C54+C53+C52+C51+C50+C49+C48+C46+C45+C44+C43+C42+C40+C36+C35+C19+C38+C37+C27+C31</f>
        <v>68153.4</v>
      </c>
      <c r="D143" s="19"/>
      <c r="E143" s="19"/>
      <c r="F143" s="19">
        <f>G143+J143</f>
        <v>1439.5</v>
      </c>
      <c r="G143" s="19">
        <f>G111+G109+G142+G101+G100+G99+G70+G60+G59+G58+G57+G56+G55+G54+G53+G52+G51+G50+G49+G48+G46+G45+G44+G43+G42+G40+G36+G35+G19+G38+G37+G27+G31</f>
        <v>397.2</v>
      </c>
      <c r="H143" s="19">
        <f>H111+H109+H142+H101+H100+H99+H70+H60+H59+H58+H57+H56+H55+H54+H53+H52+H51+H50+H49+H48+H46+H45+H44+H43+H42+H40+H36+H35+H19+H38+H37+H27+H31</f>
        <v>0</v>
      </c>
      <c r="I143" s="19">
        <f>I111+I109+I142+I101+I100+I99+I70+I60+I59+I58+I57+I56+I55+I54+I53+I52+I51+I50+I49+I48+I46+I45+I44+I43+I42+I40+I36+I35+I19+I38+I37+I27+I31</f>
        <v>0</v>
      </c>
      <c r="J143" s="19">
        <f>J111+J109+J142+J101+J100+J99+J70+J60+J59+J58+J57+J56+J55+J54+J53+J52+J51+J50+J49+J48+J46+J45+J44+J43+J42+J40+J36+J35+J19+J38+J37+J27+J31</f>
        <v>1042.3</v>
      </c>
      <c r="K143" s="19">
        <f>K111+K109+K142+K101+K100+K99+K70+K60+K59+K58+K57+K56+K55+K54+K53+K52+K51+K50+K49+K48+K46+K45+K44+K43+K42+K40+K36+K35+K19+K38+K37+K27+K31</f>
        <v>198.3</v>
      </c>
      <c r="L143" s="19">
        <f>L111+L109+L142+L101+L100+L99+L70+L60+L59+L58+L57+L56+L55+L54+L53+L52+L51+L50+L49+L48+L46+L45+L44+L43+L42+L40+L36+L35+L19+L38+L37+L27+L31</f>
        <v>198.3</v>
      </c>
      <c r="M143" s="72">
        <f>C143+F143</f>
        <v>69592.9</v>
      </c>
    </row>
    <row r="144" spans="1:5" ht="12.75">
      <c r="A144" s="6"/>
      <c r="B144" s="11"/>
      <c r="C144" s="19"/>
      <c r="D144" s="19"/>
      <c r="E144" s="19"/>
    </row>
    <row r="145" spans="1:5" ht="12.75">
      <c r="A145" s="6"/>
      <c r="B145" s="11"/>
      <c r="C145" s="19"/>
      <c r="D145" s="19"/>
      <c r="E145" s="19"/>
    </row>
    <row r="146" spans="1:5" ht="12.75">
      <c r="A146" s="6"/>
      <c r="B146" s="11"/>
      <c r="C146" s="19"/>
      <c r="D146" s="19"/>
      <c r="E146" s="19"/>
    </row>
    <row r="147" spans="1:5" ht="12.75">
      <c r="A147" s="6"/>
      <c r="B147" s="11"/>
      <c r="C147" s="19"/>
      <c r="D147" s="19"/>
      <c r="E147" s="19"/>
    </row>
    <row r="148" spans="1:5" ht="12.75">
      <c r="A148" s="6"/>
      <c r="B148" s="11"/>
      <c r="C148" s="19"/>
      <c r="D148" s="19"/>
      <c r="E148" s="19"/>
    </row>
    <row r="149" spans="1:5" ht="12.75">
      <c r="A149" s="6"/>
      <c r="B149" s="11"/>
      <c r="C149" s="19"/>
      <c r="D149" s="19"/>
      <c r="E149" s="19"/>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sheetData>
  <sheetProtection/>
  <mergeCells count="19">
    <mergeCell ref="B118:C118"/>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2014-01-30T14:21:18Z</cp:lastPrinted>
  <dcterms:created xsi:type="dcterms:W3CDTF">2002-12-20T15:22:07Z</dcterms:created>
  <dcterms:modified xsi:type="dcterms:W3CDTF">2014-01-30T14:22:17Z</dcterms:modified>
  <cp:category/>
  <cp:version/>
  <cp:contentType/>
  <cp:contentStatus/>
</cp:coreProperties>
</file>