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'Лист1'!$A$1:$M$79</definedName>
  </definedNames>
  <calcPr fullCalcOnLoad="1"/>
</workbook>
</file>

<file path=xl/sharedStrings.xml><?xml version="1.0" encoding="utf-8"?>
<sst xmlns="http://schemas.openxmlformats.org/spreadsheetml/2006/main" count="151" uniqueCount="137">
  <si>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</si>
  <si>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</si>
  <si>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</si>
  <si>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</si>
  <si>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</si>
  <si>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</si>
  <si>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</si>
  <si>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</si>
  <si>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</si>
  <si>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</si>
  <si>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</si>
  <si>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</si>
  <si>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</si>
  <si>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</si>
  <si>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</si>
  <si>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</si>
  <si>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</si>
  <si>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</si>
  <si>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</si>
  <si>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</si>
  <si>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</si>
  <si>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</si>
  <si>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</si>
  <si>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</si>
  <si>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</si>
  <si>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</si>
  <si>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</si>
  <si>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</si>
  <si>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</si>
  <si>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</si>
  <si>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</si>
  <si>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Додаток 2</t>
  </si>
  <si>
    <t>10</t>
  </si>
  <si>
    <t>Управління  соціального захисту населення райдержадміністрації</t>
  </si>
  <si>
    <t>080000</t>
  </si>
  <si>
    <t>Охорона здоров"я</t>
  </si>
  <si>
    <t>Відділ освіти, молоді і спорту райдержадміністрації</t>
  </si>
  <si>
    <t>080101</t>
  </si>
  <si>
    <t>Лікарні</t>
  </si>
  <si>
    <t>Разом:</t>
  </si>
  <si>
    <t>070401</t>
  </si>
  <si>
    <t>Позашкільні заклади освіти, заходи із позашкільної роботи з  дітьми</t>
  </si>
  <si>
    <t>070806</t>
  </si>
  <si>
    <t>Інші заклади освіти</t>
  </si>
  <si>
    <t>24</t>
  </si>
  <si>
    <t>Відділ культури райдержадміністрації</t>
  </si>
  <si>
    <t>110000</t>
  </si>
  <si>
    <t>Культура і мистецтво</t>
  </si>
  <si>
    <t>110204</t>
  </si>
  <si>
    <t>Палаци і Будинки культури, клуби та інші заклади    клубного типу</t>
  </si>
  <si>
    <t>080800</t>
  </si>
  <si>
    <t>Центри первинної медичної (медико-санітарної) допомоги</t>
  </si>
  <si>
    <t>130107</t>
  </si>
  <si>
    <t>Утримання та навчально-тренувальна робота дитячо-юнацьких спортивних шкіл</t>
  </si>
  <si>
    <t>070802</t>
  </si>
  <si>
    <t>Методична робота, інші заходи у сфері народної освіти</t>
  </si>
  <si>
    <t>070807</t>
  </si>
  <si>
    <t>Інші освітні програми</t>
  </si>
  <si>
    <t>110201</t>
  </si>
  <si>
    <t>Бібліотеки</t>
  </si>
  <si>
    <t>110202</t>
  </si>
  <si>
    <t>Музеї і виставки</t>
  </si>
  <si>
    <t>110205</t>
  </si>
  <si>
    <t>Школи естетичного виховання дітей</t>
  </si>
  <si>
    <t>110502</t>
  </si>
  <si>
    <t>Інші культурно-освітні заклади та заходи</t>
  </si>
  <si>
    <t>Всього:</t>
  </si>
  <si>
    <t>01</t>
  </si>
  <si>
    <t>Районна рада</t>
  </si>
  <si>
    <t>010116</t>
  </si>
  <si>
    <t>Органи  місцевого самоврядування</t>
  </si>
  <si>
    <t xml:space="preserve">130000 </t>
  </si>
  <si>
    <t>Фізична культура і спорт</t>
  </si>
  <si>
    <t>091204</t>
  </si>
  <si>
    <t>Територіальні центри соціального обслуговування (надання соціальних послуг)</t>
  </si>
  <si>
    <t>091101</t>
  </si>
  <si>
    <t>Утримання центрів соціальних служб для сім"ї, дітей та молоді</t>
  </si>
  <si>
    <t>76</t>
  </si>
  <si>
    <t>Фінансове управління райдержадміністрації</t>
  </si>
  <si>
    <t>Зміни до видатків районного бюджету на 2014 рік за головними розпорядниками бюджетних коштів</t>
  </si>
  <si>
    <t xml:space="preserve">210105 </t>
  </si>
  <si>
    <t>Видатки на запобігання та ліквідацію надзвичайних ситуа-</t>
  </si>
  <si>
    <t>цій та наслідків стихійного лиха</t>
  </si>
  <si>
    <t>090802</t>
  </si>
  <si>
    <t>Інші програми соціального захисту дітей</t>
  </si>
  <si>
    <t>091206</t>
  </si>
  <si>
    <t>Центри соціальної реабілітації дітей - інвалідів; центри професійної реабілітації інвалідів</t>
  </si>
  <si>
    <t>130204</t>
  </si>
  <si>
    <t>Утримання апарату управління громадських фізкультурно - спортивних організацій  ФСТ "Колос"</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</si>
  <si>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</si>
  <si>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</si>
  <si>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</si>
  <si>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</si>
  <si>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</si>
  <si>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</si>
  <si>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</si>
  <si>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</si>
  <si>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</si>
  <si>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</si>
  <si>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</si>
  <si>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</si>
  <si>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</si>
  <si>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</si>
  <si>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</si>
  <si>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</si>
  <si>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</si>
  <si>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</si>
  <si>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</si>
  <si>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</si>
  <si>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</si>
  <si>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</si>
  <si>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</si>
  <si>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090416</t>
  </si>
  <si>
    <t>Інші видатки на соціальний захист ветеранів війни та праці</t>
  </si>
  <si>
    <t>091300</t>
  </si>
  <si>
    <t>Державна соціальна допомога інвалідам з дитинства та дітям-інвалідам - за рахунок субвенції з державного бюджету</t>
  </si>
  <si>
    <t>090412</t>
  </si>
  <si>
    <t>Інші видатки на соціальний захист населення</t>
  </si>
  <si>
    <t>070303</t>
  </si>
  <si>
    <t>Дитячі будинки (в т.ч. сімейного типу, прийомні сім"ї) - за рахунок субвенції з державного бюджету</t>
  </si>
  <si>
    <t>в тому числі за рахунок субвенції з державного бюджету</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</si>
  <si>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</si>
  <si>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</si>
  <si>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</si>
  <si>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</si>
  <si>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</si>
  <si>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250382</t>
  </si>
  <si>
    <t>250102</t>
  </si>
  <si>
    <t>Резервний фонд</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</si>
  <si>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</si>
  <si>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</si>
  <si>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120201</t>
  </si>
  <si>
    <t>Періодичні видання (газети та журнали)</t>
  </si>
  <si>
    <t>250404</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</si>
  <si>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</si>
  <si>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(субвенція сільському бюджету Новопавлівської сільської ради)
        </t>
  </si>
  <si>
    <t>28.04.2014 № 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</si>
</sst>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2"/>
      <name val="Times New Roman CYR"/>
      <family val="0"/>
    </font>
    <font>
      <sz val="12"/>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2" borderId="2" applyNumberFormat="0" applyAlignment="0" applyProtection="0"/>
    <xf numFmtId="0" fontId="40"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0" borderId="7" applyNumberFormat="0" applyAlignment="0" applyProtection="0"/>
    <xf numFmtId="0" fontId="29" fillId="0" borderId="0" applyNumberFormat="0" applyFill="0" applyBorder="0" applyAlignment="0" applyProtection="0"/>
    <xf numFmtId="0" fontId="43" fillId="21" borderId="0" applyNumberFormat="0" applyBorder="0" applyAlignment="0" applyProtection="0"/>
    <xf numFmtId="0" fontId="6" fillId="0" borderId="0" applyNumberFormat="0" applyFill="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4"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9" fillId="0" borderId="0" xfId="0" applyNumberFormat="1" applyFont="1" applyAlignment="1">
      <alignment vertical="top"/>
    </xf>
    <xf numFmtId="182" fontId="9" fillId="0" borderId="0" xfId="0" applyNumberFormat="1" applyFont="1" applyBorder="1" applyAlignment="1">
      <alignment horizontal="righ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5"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5" fillId="0" borderId="0" xfId="0" applyNumberFormat="1" applyFont="1" applyBorder="1" applyAlignment="1" applyProtection="1">
      <alignment horizontal="right" vertical="top"/>
      <protection locked="0"/>
    </xf>
    <xf numFmtId="0" fontId="2" fillId="0" borderId="0" xfId="0" applyFont="1" applyBorder="1" applyAlignment="1">
      <alignment horizontal="center" vertical="top"/>
    </xf>
    <xf numFmtId="174" fontId="16" fillId="0" borderId="0" xfId="0" applyNumberFormat="1" applyFont="1" applyBorder="1" applyAlignment="1" applyProtection="1">
      <alignment horizontal="right" vertical="top"/>
      <protection locked="0"/>
    </xf>
    <xf numFmtId="0" fontId="14"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NumberFormat="1" applyFont="1" applyBorder="1" applyAlignment="1" applyProtection="1">
      <alignment horizontal="left" vertical="center"/>
      <protection locked="0"/>
    </xf>
    <xf numFmtId="49" fontId="12" fillId="0" borderId="0" xfId="0" applyNumberFormat="1" applyFont="1" applyAlignment="1">
      <alignment horizontal="center"/>
    </xf>
    <xf numFmtId="49" fontId="12" fillId="0" borderId="0" xfId="0" applyNumberFormat="1" applyFont="1" applyAlignment="1">
      <alignment horizontal="center"/>
    </xf>
    <xf numFmtId="0" fontId="12" fillId="0" borderId="0" xfId="0" applyFont="1" applyAlignment="1" applyProtection="1">
      <alignment horizontal="left" vertical="justify" wrapText="1"/>
      <protection locked="0"/>
    </xf>
    <xf numFmtId="49" fontId="9" fillId="0" borderId="0" xfId="0" applyNumberFormat="1" applyFont="1" applyAlignment="1">
      <alignment horizontal="center" wrapText="1"/>
    </xf>
    <xf numFmtId="0" fontId="10" fillId="0" borderId="0" xfId="0" applyFont="1" applyAlignment="1">
      <alignment horizontal="left" vertical="center" wrapText="1"/>
    </xf>
    <xf numFmtId="0" fontId="9" fillId="0" borderId="0" xfId="0" applyFont="1" applyAlignment="1">
      <alignment/>
    </xf>
    <xf numFmtId="174" fontId="9" fillId="0" borderId="0" xfId="0" applyNumberFormat="1" applyFont="1" applyAlignment="1">
      <alignment/>
    </xf>
    <xf numFmtId="0" fontId="12" fillId="0" borderId="0" xfId="0" applyFont="1" applyAlignment="1" applyProtection="1">
      <alignment horizontal="left"/>
      <protection locked="0"/>
    </xf>
    <xf numFmtId="49" fontId="12" fillId="0" borderId="0" xfId="0" applyNumberFormat="1" applyFont="1" applyAlignment="1">
      <alignment horizontal="center" vertical="justify"/>
    </xf>
    <xf numFmtId="0" fontId="10" fillId="0" borderId="0" xfId="0" applyFont="1" applyAlignment="1">
      <alignment horizontal="left" vertical="center"/>
    </xf>
    <xf numFmtId="49" fontId="10" fillId="0" borderId="0" xfId="0" applyNumberFormat="1" applyFont="1" applyAlignment="1">
      <alignment horizontal="center" wrapText="1"/>
    </xf>
    <xf numFmtId="49" fontId="12" fillId="0" borderId="0" xfId="0" applyNumberFormat="1" applyFont="1" applyAlignment="1">
      <alignment horizontal="center" vertical="center"/>
    </xf>
    <xf numFmtId="174" fontId="10" fillId="0" borderId="0" xfId="0" applyNumberFormat="1" applyFont="1" applyAlignment="1">
      <alignment horizontal="right" vertical="top"/>
    </xf>
    <xf numFmtId="0" fontId="9" fillId="0" borderId="0" xfId="0" applyFont="1" applyAlignment="1">
      <alignment horizontal="left" vertical="center" wrapText="1"/>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5" fillId="0" borderId="0" xfId="0" applyFont="1" applyBorder="1" applyAlignment="1" applyProtection="1">
      <alignment horizontal="right"/>
      <protection locked="0"/>
    </xf>
    <xf numFmtId="174" fontId="15" fillId="0" borderId="0" xfId="0" applyNumberFormat="1" applyFont="1" applyBorder="1" applyAlignment="1" applyProtection="1">
      <alignment horizontal="right"/>
      <protection locked="0"/>
    </xf>
    <xf numFmtId="0" fontId="16" fillId="0" borderId="0" xfId="0" applyFont="1" applyBorder="1" applyAlignment="1" applyProtection="1">
      <alignment horizontal="right"/>
      <protection locked="0"/>
    </xf>
    <xf numFmtId="181" fontId="9" fillId="0" borderId="0" xfId="0" applyNumberFormat="1" applyFont="1" applyAlignment="1">
      <alignment/>
    </xf>
    <xf numFmtId="0" fontId="14" fillId="0" borderId="0" xfId="0" applyFont="1" applyAlignment="1" applyProtection="1">
      <alignment horizontal="left" wrapText="1"/>
      <protection locked="0"/>
    </xf>
    <xf numFmtId="0" fontId="12" fillId="0" borderId="0" xfId="0" applyFont="1" applyAlignment="1" applyProtection="1">
      <alignment horizontal="left" wrapText="1"/>
      <protection locked="0"/>
    </xf>
    <xf numFmtId="0" fontId="17" fillId="0" borderId="0" xfId="0" applyFont="1" applyBorder="1" applyAlignment="1">
      <alignment vertical="justify" wrapText="1"/>
    </xf>
    <xf numFmtId="182" fontId="10" fillId="0" borderId="0" xfId="0" applyNumberFormat="1" applyFont="1" applyAlignment="1">
      <alignment vertical="top"/>
    </xf>
    <xf numFmtId="0" fontId="9" fillId="0" borderId="0" xfId="0" applyNumberFormat="1" applyFont="1" applyAlignment="1">
      <alignment horizontal="left" vertical="top" wrapText="1"/>
    </xf>
    <xf numFmtId="0" fontId="9" fillId="0" borderId="0" xfId="0" applyFont="1" applyAlignment="1" applyProtection="1">
      <alignment horizontal="left" vertical="top" wrapText="1"/>
      <protection locked="0"/>
    </xf>
    <xf numFmtId="173" fontId="9" fillId="0" borderId="0" xfId="0" applyNumberFormat="1" applyFont="1" applyAlignment="1" applyProtection="1">
      <alignment horizontal="center" vertical="top"/>
      <protection locked="0"/>
    </xf>
    <xf numFmtId="182" fontId="18" fillId="0" borderId="0" xfId="0" applyNumberFormat="1" applyFont="1" applyAlignment="1">
      <alignment vertical="top"/>
    </xf>
    <xf numFmtId="0" fontId="9" fillId="0" borderId="0" xfId="0" applyFont="1" applyAlignment="1">
      <alignment vertical="top" wrapText="1"/>
    </xf>
    <xf numFmtId="174" fontId="16" fillId="0" borderId="0" xfId="0" applyNumberFormat="1" applyFont="1" applyBorder="1" applyAlignment="1" applyProtection="1">
      <alignment horizontal="right"/>
      <protection locked="0"/>
    </xf>
    <xf numFmtId="0" fontId="12" fillId="0" borderId="0" xfId="0" applyNumberFormat="1" applyFont="1" applyBorder="1" applyAlignment="1" applyProtection="1">
      <alignment horizontal="left" vertical="top"/>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1"/>
  <sheetViews>
    <sheetView tabSelected="1" zoomScale="75" zoomScaleNormal="75" zoomScaleSheetLayoutView="100" zoomScalePageLayoutView="0" workbookViewId="0" topLeftCell="A1">
      <pane ySplit="2325" topLeftCell="A73" activePane="bottomLeft" state="split"/>
      <selection pane="topLeft" activeCell="L2" sqref="L2"/>
      <selection pane="bottomLeft" activeCell="L73" sqref="L73"/>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31</v>
      </c>
    </row>
    <row r="2" spans="9:12" ht="12.75">
      <c r="I2" s="1" t="s">
        <v>9</v>
      </c>
      <c r="L2" s="1" t="s">
        <v>23</v>
      </c>
    </row>
    <row r="3" spans="9:12" ht="12.75">
      <c r="I3" s="1" t="s">
        <v>9</v>
      </c>
      <c r="L3" s="1" t="s">
        <v>136</v>
      </c>
    </row>
    <row r="4" spans="1:13" ht="20.25">
      <c r="A4" s="83" t="s">
        <v>79</v>
      </c>
      <c r="B4" s="83"/>
      <c r="C4" s="83"/>
      <c r="D4" s="83"/>
      <c r="E4" s="83"/>
      <c r="F4" s="83"/>
      <c r="G4" s="83"/>
      <c r="H4" s="83"/>
      <c r="I4" s="83"/>
      <c r="J4" s="83"/>
      <c r="K4" s="83"/>
      <c r="L4" s="83"/>
      <c r="M4" s="83"/>
    </row>
    <row r="5" ht="13.5" thickBot="1">
      <c r="M5" s="1" t="s">
        <v>4</v>
      </c>
    </row>
    <row r="6" spans="1:13" ht="42.75" customHeight="1">
      <c r="A6" s="14" t="s">
        <v>11</v>
      </c>
      <c r="B6" s="16" t="s">
        <v>13</v>
      </c>
      <c r="C6" s="88" t="s">
        <v>5</v>
      </c>
      <c r="D6" s="89"/>
      <c r="E6" s="89"/>
      <c r="F6" s="88" t="s">
        <v>6</v>
      </c>
      <c r="G6" s="94"/>
      <c r="H6" s="94"/>
      <c r="I6" s="94"/>
      <c r="J6" s="94"/>
      <c r="K6" s="94"/>
      <c r="L6" s="95"/>
      <c r="M6" s="86" t="s">
        <v>20</v>
      </c>
    </row>
    <row r="7" spans="1:13" ht="12.75" customHeight="1">
      <c r="A7" s="77" t="s">
        <v>12</v>
      </c>
      <c r="B7" s="80" t="s">
        <v>14</v>
      </c>
      <c r="C7" s="91" t="s">
        <v>0</v>
      </c>
      <c r="D7" s="85" t="s">
        <v>1</v>
      </c>
      <c r="E7" s="85"/>
      <c r="F7" s="84" t="s">
        <v>0</v>
      </c>
      <c r="G7" s="85" t="s">
        <v>7</v>
      </c>
      <c r="H7" s="85" t="s">
        <v>1</v>
      </c>
      <c r="I7" s="85"/>
      <c r="J7" s="85" t="s">
        <v>8</v>
      </c>
      <c r="K7" s="96" t="s">
        <v>17</v>
      </c>
      <c r="L7" s="97"/>
      <c r="M7" s="87"/>
    </row>
    <row r="8" spans="1:13" ht="12.75" customHeight="1">
      <c r="A8" s="78"/>
      <c r="B8" s="81"/>
      <c r="C8" s="92"/>
      <c r="D8" s="100" t="s">
        <v>2</v>
      </c>
      <c r="E8" s="100" t="s">
        <v>3</v>
      </c>
      <c r="F8" s="84"/>
      <c r="G8" s="85"/>
      <c r="H8" s="100" t="s">
        <v>2</v>
      </c>
      <c r="I8" s="100" t="s">
        <v>3</v>
      </c>
      <c r="J8" s="85"/>
      <c r="K8" s="98" t="s">
        <v>18</v>
      </c>
      <c r="L8" s="17" t="s">
        <v>17</v>
      </c>
      <c r="M8" s="87"/>
    </row>
    <row r="9" spans="1:13" ht="131.25" customHeight="1">
      <c r="A9" s="79"/>
      <c r="B9" s="82"/>
      <c r="C9" s="93"/>
      <c r="D9" s="101"/>
      <c r="E9" s="101"/>
      <c r="F9" s="84"/>
      <c r="G9" s="85"/>
      <c r="H9" s="101"/>
      <c r="I9" s="101"/>
      <c r="J9" s="85"/>
      <c r="K9" s="99"/>
      <c r="L9" s="17" t="s">
        <v>19</v>
      </c>
      <c r="M9" s="87"/>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49" t="s">
        <v>67</v>
      </c>
      <c r="B11" s="50" t="s">
        <v>68</v>
      </c>
      <c r="C11" s="61"/>
      <c r="D11" s="61"/>
      <c r="E11" s="61"/>
      <c r="F11" s="60"/>
      <c r="G11" s="60"/>
      <c r="H11" s="60"/>
      <c r="I11" s="60"/>
      <c r="J11" s="60"/>
      <c r="K11" s="60"/>
      <c r="L11" s="60"/>
      <c r="M11" s="60"/>
    </row>
    <row r="12" spans="1:13" ht="17.25" customHeight="1">
      <c r="A12" s="49" t="s">
        <v>69</v>
      </c>
      <c r="B12" s="59" t="s">
        <v>70</v>
      </c>
      <c r="C12" s="62">
        <f>-10.068+3.69+12</f>
        <v>5.622</v>
      </c>
      <c r="D12" s="62">
        <v>-7.389</v>
      </c>
      <c r="E12" s="63">
        <v>3.69</v>
      </c>
      <c r="F12" s="60"/>
      <c r="G12" s="60"/>
      <c r="H12" s="60"/>
      <c r="I12" s="60"/>
      <c r="J12" s="60"/>
      <c r="K12" s="60"/>
      <c r="L12" s="60"/>
      <c r="M12" s="30">
        <f>F12+C12</f>
        <v>5.622</v>
      </c>
    </row>
    <row r="13" spans="1:13" ht="17.25" customHeight="1">
      <c r="A13" s="15" t="s">
        <v>131</v>
      </c>
      <c r="B13" s="76" t="s">
        <v>132</v>
      </c>
      <c r="C13" s="63">
        <v>-32</v>
      </c>
      <c r="D13" s="62"/>
      <c r="E13" s="63"/>
      <c r="F13" s="60"/>
      <c r="G13" s="60"/>
      <c r="H13" s="60"/>
      <c r="I13" s="60"/>
      <c r="J13" s="60"/>
      <c r="K13" s="60"/>
      <c r="L13" s="60"/>
      <c r="M13" s="30">
        <f>F13+C13</f>
        <v>-32</v>
      </c>
    </row>
    <row r="14" spans="1:13" ht="19.5" customHeight="1">
      <c r="A14" s="60"/>
      <c r="B14" s="37" t="s">
        <v>0</v>
      </c>
      <c r="C14" s="75">
        <f>C12+C13</f>
        <v>-26.378</v>
      </c>
      <c r="D14" s="64">
        <f>D12</f>
        <v>-7.389</v>
      </c>
      <c r="E14" s="75">
        <f>E12</f>
        <v>3.69</v>
      </c>
      <c r="F14" s="64"/>
      <c r="G14" s="64"/>
      <c r="H14" s="64"/>
      <c r="I14" s="64"/>
      <c r="J14" s="64"/>
      <c r="K14" s="64"/>
      <c r="L14" s="64"/>
      <c r="M14" s="31">
        <f>F14+C14</f>
        <v>-26.378</v>
      </c>
    </row>
    <row r="15" spans="1:13" ht="15.75" customHeight="1">
      <c r="A15" s="15" t="s">
        <v>29</v>
      </c>
      <c r="B15" s="9" t="s">
        <v>30</v>
      </c>
      <c r="C15" s="32"/>
      <c r="D15" s="32"/>
      <c r="E15" s="32"/>
      <c r="F15" s="33"/>
      <c r="G15" s="33"/>
      <c r="H15" s="33"/>
      <c r="I15" s="33"/>
      <c r="J15" s="33"/>
      <c r="K15" s="33"/>
      <c r="L15" s="33"/>
      <c r="M15" s="33"/>
    </row>
    <row r="16" spans="1:13" ht="15.75" customHeight="1">
      <c r="A16" s="44" t="s">
        <v>34</v>
      </c>
      <c r="B16" s="45" t="s">
        <v>35</v>
      </c>
      <c r="C16" s="34">
        <f>C17+C19</f>
        <v>-650.67</v>
      </c>
      <c r="D16" s="34">
        <f>D17+D19</f>
        <v>-322.812</v>
      </c>
      <c r="E16" s="34">
        <f>E17+E19</f>
        <v>141.69</v>
      </c>
      <c r="F16" s="34">
        <f>G16+J16</f>
        <v>-294.4</v>
      </c>
      <c r="G16" s="51"/>
      <c r="H16" s="51"/>
      <c r="I16" s="51"/>
      <c r="J16" s="52">
        <f>J17+J19</f>
        <v>-294.4</v>
      </c>
      <c r="K16" s="52">
        <f>K17+K19</f>
        <v>-294.4</v>
      </c>
      <c r="L16" s="52">
        <f>L17+L19</f>
        <v>-294.4</v>
      </c>
      <c r="M16" s="30">
        <f aca="true" t="shared" si="0" ref="M16:M38">F16+C16</f>
        <v>-945.0699999999999</v>
      </c>
    </row>
    <row r="17" spans="1:13" ht="15.75" customHeight="1">
      <c r="A17" s="47" t="s">
        <v>37</v>
      </c>
      <c r="B17" s="43" t="s">
        <v>38</v>
      </c>
      <c r="C17" s="34">
        <f>-439-1.9-0.8+141.69</f>
        <v>-300.01</v>
      </c>
      <c r="D17" s="52">
        <v>-322.812</v>
      </c>
      <c r="E17" s="34">
        <v>141.69</v>
      </c>
      <c r="F17" s="34">
        <f>G17+J17</f>
        <v>-300.4</v>
      </c>
      <c r="G17" s="51"/>
      <c r="H17" s="51"/>
      <c r="I17" s="51"/>
      <c r="J17" s="52">
        <f>-102.1-198.3</f>
        <v>-300.4</v>
      </c>
      <c r="K17" s="65">
        <f>-102.1-198.3</f>
        <v>-300.4</v>
      </c>
      <c r="L17" s="65">
        <f>-102.1-198.3</f>
        <v>-300.4</v>
      </c>
      <c r="M17" s="30">
        <f t="shared" si="0"/>
        <v>-600.41</v>
      </c>
    </row>
    <row r="18" spans="1:13" ht="15.75" customHeight="1">
      <c r="A18" s="47"/>
      <c r="B18" s="28" t="s">
        <v>120</v>
      </c>
      <c r="C18" s="18">
        <v>-0.8</v>
      </c>
      <c r="D18" s="18"/>
      <c r="E18" s="18"/>
      <c r="F18" s="18">
        <f>G18+J18</f>
        <v>-198.3</v>
      </c>
      <c r="G18" s="18"/>
      <c r="H18" s="18"/>
      <c r="I18" s="18"/>
      <c r="J18" s="18">
        <f>-198.3</f>
        <v>-198.3</v>
      </c>
      <c r="K18" s="18">
        <f>-198.3</f>
        <v>-198.3</v>
      </c>
      <c r="L18" s="18">
        <f>-198.3</f>
        <v>-198.3</v>
      </c>
      <c r="M18" s="18">
        <f>SUM(C18,F18)</f>
        <v>-199.10000000000002</v>
      </c>
    </row>
    <row r="19" spans="1:13" ht="18.75" customHeight="1">
      <c r="A19" s="46" t="s">
        <v>50</v>
      </c>
      <c r="B19" s="43" t="s">
        <v>51</v>
      </c>
      <c r="C19" s="34">
        <f>-180-204+33.34</f>
        <v>-350.65999999999997</v>
      </c>
      <c r="D19" s="34"/>
      <c r="E19" s="34"/>
      <c r="F19" s="30">
        <f>G19+J19</f>
        <v>6</v>
      </c>
      <c r="G19" s="33"/>
      <c r="H19" s="33"/>
      <c r="I19" s="33"/>
      <c r="J19" s="30">
        <v>6</v>
      </c>
      <c r="K19" s="30">
        <v>6</v>
      </c>
      <c r="L19" s="30">
        <v>6</v>
      </c>
      <c r="M19" s="30">
        <f t="shared" si="0"/>
        <v>-344.65999999999997</v>
      </c>
    </row>
    <row r="20" spans="1:13" ht="18.75" customHeight="1">
      <c r="A20" s="46" t="s">
        <v>83</v>
      </c>
      <c r="B20" s="43" t="s">
        <v>84</v>
      </c>
      <c r="C20" s="34">
        <v>0.6</v>
      </c>
      <c r="D20" s="34"/>
      <c r="E20" s="34"/>
      <c r="F20" s="30"/>
      <c r="G20" s="33"/>
      <c r="H20" s="33"/>
      <c r="I20" s="33"/>
      <c r="J20" s="30"/>
      <c r="K20" s="30"/>
      <c r="L20" s="30"/>
      <c r="M20" s="30">
        <f t="shared" si="0"/>
        <v>0.6</v>
      </c>
    </row>
    <row r="21" spans="1:13" ht="57" customHeight="1">
      <c r="A21" s="24" t="s">
        <v>121</v>
      </c>
      <c r="B21" s="71" t="s">
        <v>122</v>
      </c>
      <c r="C21" s="34"/>
      <c r="D21" s="34"/>
      <c r="E21" s="34"/>
      <c r="F21" s="30">
        <f>G21+J21</f>
        <v>148.684</v>
      </c>
      <c r="G21" s="33">
        <v>40.199</v>
      </c>
      <c r="H21" s="33"/>
      <c r="I21" s="33"/>
      <c r="J21" s="30">
        <v>108.485</v>
      </c>
      <c r="K21" s="30"/>
      <c r="L21" s="30"/>
      <c r="M21" s="30">
        <f t="shared" si="0"/>
        <v>148.684</v>
      </c>
    </row>
    <row r="22" spans="1:13" ht="18.75" customHeight="1">
      <c r="A22" s="46" t="s">
        <v>80</v>
      </c>
      <c r="B22" s="67" t="s">
        <v>81</v>
      </c>
      <c r="C22" s="34">
        <f>1.415+30.827</f>
        <v>32.242000000000004</v>
      </c>
      <c r="D22" s="34"/>
      <c r="E22" s="34"/>
      <c r="F22" s="30"/>
      <c r="G22" s="33"/>
      <c r="H22" s="33"/>
      <c r="I22" s="33"/>
      <c r="J22" s="30"/>
      <c r="K22" s="30"/>
      <c r="L22" s="30"/>
      <c r="M22" s="30">
        <f t="shared" si="0"/>
        <v>32.242000000000004</v>
      </c>
    </row>
    <row r="23" spans="1:13" ht="18.75" customHeight="1">
      <c r="A23" s="46"/>
      <c r="B23" s="67" t="s">
        <v>82</v>
      </c>
      <c r="C23" s="34"/>
      <c r="D23" s="34"/>
      <c r="E23" s="34"/>
      <c r="F23" s="33"/>
      <c r="G23" s="33"/>
      <c r="H23" s="33"/>
      <c r="I23" s="33"/>
      <c r="J23" s="33"/>
      <c r="K23" s="33"/>
      <c r="L23" s="33"/>
      <c r="M23" s="27"/>
    </row>
    <row r="24" spans="1:13" ht="68.25" customHeight="1">
      <c r="A24" s="24" t="s">
        <v>133</v>
      </c>
      <c r="B24" s="28" t="s">
        <v>134</v>
      </c>
      <c r="C24" s="34">
        <v>20</v>
      </c>
      <c r="D24" s="34"/>
      <c r="E24" s="34"/>
      <c r="F24" s="33"/>
      <c r="G24" s="33"/>
      <c r="H24" s="33"/>
      <c r="I24" s="33"/>
      <c r="J24" s="33"/>
      <c r="K24" s="33"/>
      <c r="L24" s="33"/>
      <c r="M24" s="30">
        <f t="shared" si="0"/>
        <v>20</v>
      </c>
    </row>
    <row r="25" spans="1:13" ht="17.25" customHeight="1">
      <c r="A25" s="24"/>
      <c r="B25" s="37" t="s">
        <v>0</v>
      </c>
      <c r="C25" s="36">
        <f>C16+C20+C22+C24</f>
        <v>-597.828</v>
      </c>
      <c r="D25" s="36">
        <f>D16+D20+D22</f>
        <v>-322.812</v>
      </c>
      <c r="E25" s="36">
        <f>E16+E20+E22</f>
        <v>141.69</v>
      </c>
      <c r="F25" s="36">
        <f>G25+J25</f>
        <v>-145.71599999999995</v>
      </c>
      <c r="G25" s="36">
        <f aca="true" t="shared" si="1" ref="G25:L25">G16+G20+G21+G22</f>
        <v>40.199</v>
      </c>
      <c r="H25" s="36">
        <f t="shared" si="1"/>
        <v>0</v>
      </c>
      <c r="I25" s="36">
        <f t="shared" si="1"/>
        <v>0</v>
      </c>
      <c r="J25" s="36">
        <f t="shared" si="1"/>
        <v>-185.91499999999996</v>
      </c>
      <c r="K25" s="36">
        <f t="shared" si="1"/>
        <v>-294.4</v>
      </c>
      <c r="L25" s="36">
        <f t="shared" si="1"/>
        <v>-294.4</v>
      </c>
      <c r="M25" s="31">
        <f t="shared" si="0"/>
        <v>-743.5439999999999</v>
      </c>
    </row>
    <row r="26" spans="1:13" ht="17.25" customHeight="1">
      <c r="A26" s="15" t="s">
        <v>32</v>
      </c>
      <c r="B26" s="42" t="s">
        <v>36</v>
      </c>
      <c r="C26" s="36"/>
      <c r="D26" s="36"/>
      <c r="E26" s="36"/>
      <c r="F26" s="36"/>
      <c r="G26" s="36"/>
      <c r="H26" s="36"/>
      <c r="I26" s="36"/>
      <c r="J26" s="36"/>
      <c r="K26" s="36"/>
      <c r="L26" s="36"/>
      <c r="M26" s="31"/>
    </row>
    <row r="27" spans="1:13" ht="16.5" customHeight="1">
      <c r="A27" s="38" t="s">
        <v>25</v>
      </c>
      <c r="B27" s="9" t="s">
        <v>26</v>
      </c>
      <c r="C27" s="36">
        <f>C28+C30+C31+C32+C33</f>
        <v>-1974.0280000000002</v>
      </c>
      <c r="D27" s="36">
        <f>D28+D30+D31+D32+D33</f>
        <v>-1420.581</v>
      </c>
      <c r="E27" s="36">
        <f>E28+E30+E31+E32+E33</f>
        <v>603.5400000000001</v>
      </c>
      <c r="F27" s="31">
        <f>G27+J27</f>
        <v>-170.1</v>
      </c>
      <c r="G27" s="36"/>
      <c r="H27" s="36"/>
      <c r="I27" s="36"/>
      <c r="J27" s="36">
        <f>J28+J30+J31+J32+J33</f>
        <v>-170.1</v>
      </c>
      <c r="K27" s="36">
        <f>K28+K30+K31+K32+K33</f>
        <v>-170.1</v>
      </c>
      <c r="L27" s="36">
        <f>L28+L30+L31+L32+L33</f>
        <v>-170.1</v>
      </c>
      <c r="M27" s="31">
        <f t="shared" si="0"/>
        <v>-2144.128</v>
      </c>
    </row>
    <row r="28" spans="1:13" ht="34.5" customHeight="1">
      <c r="A28" s="24" t="s">
        <v>27</v>
      </c>
      <c r="B28" s="28" t="s">
        <v>28</v>
      </c>
      <c r="C28" s="34">
        <f>-1816.193+63.5-647.5-170+566.82+10</f>
        <v>-1993.373</v>
      </c>
      <c r="D28" s="34">
        <v>-1337.965</v>
      </c>
      <c r="E28" s="32">
        <v>566.82</v>
      </c>
      <c r="F28" s="30">
        <f>G28+J28</f>
        <v>-170.1</v>
      </c>
      <c r="G28" s="30"/>
      <c r="H28" s="30"/>
      <c r="I28" s="30"/>
      <c r="J28" s="30">
        <v>-170.1</v>
      </c>
      <c r="K28" s="30">
        <v>-170.1</v>
      </c>
      <c r="L28" s="30">
        <v>-170.1</v>
      </c>
      <c r="M28" s="30">
        <f t="shared" si="0"/>
        <v>-2163.473</v>
      </c>
    </row>
    <row r="29" spans="1:13" ht="22.5" customHeight="1">
      <c r="A29" s="24"/>
      <c r="B29" s="28" t="s">
        <v>120</v>
      </c>
      <c r="C29" s="18">
        <v>-647.5</v>
      </c>
      <c r="D29" s="34"/>
      <c r="E29" s="32"/>
      <c r="F29" s="30"/>
      <c r="G29" s="30"/>
      <c r="H29" s="30"/>
      <c r="I29" s="30"/>
      <c r="J29" s="30"/>
      <c r="K29" s="30"/>
      <c r="L29" s="30"/>
      <c r="M29" s="30">
        <f t="shared" si="0"/>
        <v>-647.5</v>
      </c>
    </row>
    <row r="30" spans="1:13" ht="33.75" customHeight="1">
      <c r="A30" s="54" t="s">
        <v>40</v>
      </c>
      <c r="B30" s="48" t="s">
        <v>41</v>
      </c>
      <c r="C30" s="34">
        <f>-24.311+21-10+16.34</f>
        <v>3.029</v>
      </c>
      <c r="D30" s="34">
        <f>-17.929-7.342</f>
        <v>-25.270999999999997</v>
      </c>
      <c r="E30" s="32">
        <v>16.34</v>
      </c>
      <c r="F30" s="30">
        <f>J30+G30</f>
        <v>0</v>
      </c>
      <c r="G30" s="30"/>
      <c r="H30" s="30"/>
      <c r="I30" s="30"/>
      <c r="J30" s="30"/>
      <c r="K30" s="30"/>
      <c r="L30" s="30"/>
      <c r="M30" s="30">
        <f t="shared" si="0"/>
        <v>3.029</v>
      </c>
    </row>
    <row r="31" spans="1:13" ht="21" customHeight="1">
      <c r="A31" s="46" t="s">
        <v>54</v>
      </c>
      <c r="B31" s="53" t="s">
        <v>55</v>
      </c>
      <c r="C31" s="34">
        <f>-13.852+4.51</f>
        <v>-9.342</v>
      </c>
      <c r="D31" s="34">
        <v>-10.573</v>
      </c>
      <c r="E31" s="32">
        <v>4.51</v>
      </c>
      <c r="F31" s="30"/>
      <c r="G31" s="30"/>
      <c r="H31" s="30"/>
      <c r="I31" s="30"/>
      <c r="J31" s="30"/>
      <c r="K31" s="30"/>
      <c r="L31" s="30"/>
      <c r="M31" s="30">
        <f t="shared" si="0"/>
        <v>-9.342</v>
      </c>
    </row>
    <row r="32" spans="1:13" ht="24.75" customHeight="1">
      <c r="A32" s="46" t="s">
        <v>42</v>
      </c>
      <c r="B32" s="53" t="s">
        <v>43</v>
      </c>
      <c r="C32" s="34">
        <f>-23.312-40+15.87</f>
        <v>-47.442</v>
      </c>
      <c r="D32" s="34">
        <f>-17.23-29.542</f>
        <v>-46.772000000000006</v>
      </c>
      <c r="E32" s="34">
        <v>15.87</v>
      </c>
      <c r="F32" s="30"/>
      <c r="G32" s="30"/>
      <c r="H32" s="30"/>
      <c r="I32" s="30"/>
      <c r="J32" s="30"/>
      <c r="K32" s="30"/>
      <c r="L32" s="30"/>
      <c r="M32" s="30">
        <f t="shared" si="0"/>
        <v>-47.442</v>
      </c>
    </row>
    <row r="33" spans="1:13" ht="24.75" customHeight="1">
      <c r="A33" s="46" t="s">
        <v>56</v>
      </c>
      <c r="B33" s="53" t="s">
        <v>57</v>
      </c>
      <c r="C33" s="34">
        <f>31+42.1</f>
        <v>73.1</v>
      </c>
      <c r="D33" s="34"/>
      <c r="E33" s="34"/>
      <c r="F33" s="30">
        <f>G33+J33</f>
        <v>0</v>
      </c>
      <c r="G33" s="30"/>
      <c r="H33" s="30"/>
      <c r="I33" s="30"/>
      <c r="J33" s="30"/>
      <c r="K33" s="30"/>
      <c r="L33" s="30"/>
      <c r="M33" s="30">
        <f t="shared" si="0"/>
        <v>73.1</v>
      </c>
    </row>
    <row r="34" spans="1:13" ht="21" customHeight="1">
      <c r="A34" s="44" t="s">
        <v>71</v>
      </c>
      <c r="B34" s="66" t="s">
        <v>72</v>
      </c>
      <c r="C34" s="36">
        <f>C35+C37+C36</f>
        <v>-50.498999999999995</v>
      </c>
      <c r="D34" s="36">
        <f>D35+D37</f>
        <v>-15.103000000000002</v>
      </c>
      <c r="E34" s="36">
        <f>E35+E37</f>
        <v>6.96</v>
      </c>
      <c r="F34" s="30"/>
      <c r="G34" s="30"/>
      <c r="H34" s="30"/>
      <c r="I34" s="30"/>
      <c r="J34" s="30"/>
      <c r="K34" s="30"/>
      <c r="L34" s="30"/>
      <c r="M34" s="31">
        <f t="shared" si="0"/>
        <v>-50.498999999999995</v>
      </c>
    </row>
    <row r="35" spans="1:13" ht="31.5" customHeight="1">
      <c r="A35" s="57" t="s">
        <v>52</v>
      </c>
      <c r="B35" s="43" t="s">
        <v>53</v>
      </c>
      <c r="C35" s="34">
        <f>-8.532-12+6.96</f>
        <v>-13.572</v>
      </c>
      <c r="D35" s="34">
        <f>-6.303-8.8</f>
        <v>-15.103000000000002</v>
      </c>
      <c r="E35" s="34">
        <v>6.96</v>
      </c>
      <c r="F35" s="30"/>
      <c r="G35" s="30"/>
      <c r="H35" s="30"/>
      <c r="I35" s="30"/>
      <c r="J35" s="30"/>
      <c r="K35" s="30"/>
      <c r="L35" s="30"/>
      <c r="M35" s="30">
        <f t="shared" si="0"/>
        <v>-13.572</v>
      </c>
    </row>
    <row r="36" spans="1:13" ht="52.5" customHeight="1">
      <c r="A36" s="24" t="s">
        <v>129</v>
      </c>
      <c r="B36" s="28" t="s">
        <v>130</v>
      </c>
      <c r="C36" s="34">
        <v>-30.827</v>
      </c>
      <c r="D36" s="34"/>
      <c r="E36" s="34"/>
      <c r="F36" s="30"/>
      <c r="G36" s="30"/>
      <c r="H36" s="30"/>
      <c r="I36" s="30"/>
      <c r="J36" s="30"/>
      <c r="K36" s="30"/>
      <c r="L36" s="30"/>
      <c r="M36" s="30">
        <f t="shared" si="0"/>
        <v>-30.827</v>
      </c>
    </row>
    <row r="37" spans="1:13" ht="35.25" customHeight="1">
      <c r="A37" s="24" t="s">
        <v>87</v>
      </c>
      <c r="B37" s="28" t="s">
        <v>88</v>
      </c>
      <c r="C37" s="34">
        <v>-6.1</v>
      </c>
      <c r="D37" s="34"/>
      <c r="E37" s="34"/>
      <c r="F37" s="30"/>
      <c r="G37" s="30"/>
      <c r="H37" s="30"/>
      <c r="I37" s="30"/>
      <c r="J37" s="30"/>
      <c r="K37" s="30"/>
      <c r="L37" s="30"/>
      <c r="M37" s="30">
        <f t="shared" si="0"/>
        <v>-6.1</v>
      </c>
    </row>
    <row r="38" spans="1:13" ht="17.25" customHeight="1">
      <c r="A38" s="35"/>
      <c r="B38" s="41" t="s">
        <v>0</v>
      </c>
      <c r="C38" s="36">
        <f>C27+C34</f>
        <v>-2024.5270000000003</v>
      </c>
      <c r="D38" s="36">
        <f>D27+D34</f>
        <v>-1435.684</v>
      </c>
      <c r="E38" s="36">
        <f>E27+E34</f>
        <v>610.5000000000001</v>
      </c>
      <c r="F38" s="36">
        <f>G38+J38</f>
        <v>-170.1</v>
      </c>
      <c r="G38" s="36">
        <f aca="true" t="shared" si="2" ref="G38:L38">G27+G34</f>
        <v>0</v>
      </c>
      <c r="H38" s="36">
        <f t="shared" si="2"/>
        <v>0</v>
      </c>
      <c r="I38" s="36">
        <f t="shared" si="2"/>
        <v>0</v>
      </c>
      <c r="J38" s="36">
        <f t="shared" si="2"/>
        <v>-170.1</v>
      </c>
      <c r="K38" s="36">
        <f t="shared" si="2"/>
        <v>-170.1</v>
      </c>
      <c r="L38" s="36">
        <f t="shared" si="2"/>
        <v>-170.1</v>
      </c>
      <c r="M38" s="31">
        <f t="shared" si="0"/>
        <v>-2194.6270000000004</v>
      </c>
    </row>
    <row r="39" spans="1:14" ht="30.75" customHeight="1">
      <c r="A39" s="15" t="s">
        <v>24</v>
      </c>
      <c r="B39" s="9" t="s">
        <v>33</v>
      </c>
      <c r="C39" s="29"/>
      <c r="D39" s="29"/>
      <c r="E39" s="29"/>
      <c r="F39" s="39"/>
      <c r="G39" s="39"/>
      <c r="H39" s="39"/>
      <c r="I39" s="39"/>
      <c r="J39" s="39"/>
      <c r="K39" s="39"/>
      <c r="L39" s="39"/>
      <c r="M39" s="29"/>
      <c r="N39" s="19"/>
    </row>
    <row r="40" spans="1:14" ht="22.5" customHeight="1">
      <c r="A40" s="38" t="s">
        <v>21</v>
      </c>
      <c r="B40" s="9" t="s">
        <v>22</v>
      </c>
      <c r="C40" s="58">
        <f>C55+C56+C57+C58+C41+C42+C44+C45+C46+C47+C48+C49+C50+C51+C52+C53+C54++C59</f>
        <v>-4927.505999999999</v>
      </c>
      <c r="D40" s="58">
        <f>D55+D56+D57+D58+D41+D42+D44+D45+D46+D47+D48+D49+D50+D51+D52+D53+D54++D59</f>
        <v>-322.948</v>
      </c>
      <c r="E40" s="58">
        <f>E55+E56+E57+E58+E41+E42+E44+E45+E46+E47+E48+E49+E50+E51+E52+E53+E54++E59</f>
        <v>9.5</v>
      </c>
      <c r="F40" s="29">
        <f>G40+J40</f>
        <v>0</v>
      </c>
      <c r="G40" s="58">
        <f aca="true" t="shared" si="3" ref="G40:L40">G55+G56+G57+G58</f>
        <v>0</v>
      </c>
      <c r="H40" s="58">
        <f t="shared" si="3"/>
        <v>0</v>
      </c>
      <c r="I40" s="58">
        <f t="shared" si="3"/>
        <v>0</v>
      </c>
      <c r="J40" s="58">
        <f t="shared" si="3"/>
        <v>0</v>
      </c>
      <c r="K40" s="58">
        <f t="shared" si="3"/>
        <v>0</v>
      </c>
      <c r="L40" s="58">
        <f t="shared" si="3"/>
        <v>0</v>
      </c>
      <c r="M40" s="58">
        <f>C40+F40</f>
        <v>-4927.505999999999</v>
      </c>
      <c r="N40" s="19"/>
    </row>
    <row r="41" spans="1:14" ht="195" customHeight="1">
      <c r="A41" s="15" t="s">
        <v>89</v>
      </c>
      <c r="B41" s="10" t="s">
        <v>90</v>
      </c>
      <c r="C41" s="29">
        <v>539.475</v>
      </c>
      <c r="D41" s="58"/>
      <c r="E41" s="58"/>
      <c r="F41" s="29"/>
      <c r="G41" s="58"/>
      <c r="H41" s="58"/>
      <c r="I41" s="58"/>
      <c r="J41" s="58"/>
      <c r="K41" s="58"/>
      <c r="L41" s="58"/>
      <c r="M41" s="30">
        <f>F41+C41</f>
        <v>539.475</v>
      </c>
      <c r="N41" s="19"/>
    </row>
    <row r="42" spans="1:14" ht="291.75" customHeight="1">
      <c r="A42" s="15" t="s">
        <v>91</v>
      </c>
      <c r="B42" s="10" t="s">
        <v>92</v>
      </c>
      <c r="C42" s="29">
        <v>31.974</v>
      </c>
      <c r="D42" s="58"/>
      <c r="E42" s="58"/>
      <c r="F42" s="29"/>
      <c r="G42" s="58"/>
      <c r="H42" s="58"/>
      <c r="I42" s="58"/>
      <c r="J42" s="58"/>
      <c r="K42" s="58"/>
      <c r="L42" s="58"/>
      <c r="M42" s="30">
        <f>F42+C42</f>
        <v>31.974</v>
      </c>
      <c r="N42" s="19"/>
    </row>
    <row r="43" spans="1:14" ht="248.25" customHeight="1">
      <c r="A43" s="38"/>
      <c r="B43" s="70" t="s">
        <v>93</v>
      </c>
      <c r="C43" s="58"/>
      <c r="D43" s="58"/>
      <c r="E43" s="58"/>
      <c r="F43" s="29"/>
      <c r="G43" s="58"/>
      <c r="H43" s="58"/>
      <c r="I43" s="58"/>
      <c r="J43" s="58"/>
      <c r="K43" s="58"/>
      <c r="L43" s="58"/>
      <c r="M43" s="29"/>
      <c r="N43" s="19"/>
    </row>
    <row r="44" spans="1:14" ht="89.25" customHeight="1">
      <c r="A44" s="15" t="s">
        <v>94</v>
      </c>
      <c r="B44" s="10" t="s">
        <v>95</v>
      </c>
      <c r="C44" s="29">
        <v>12.961</v>
      </c>
      <c r="D44" s="58"/>
      <c r="E44" s="58"/>
      <c r="F44" s="29"/>
      <c r="G44" s="58"/>
      <c r="H44" s="58"/>
      <c r="I44" s="58"/>
      <c r="J44" s="58"/>
      <c r="K44" s="58"/>
      <c r="L44" s="58"/>
      <c r="M44" s="18">
        <f aca="true" t="shared" si="4" ref="M44:M53">SUM(C44,F44)</f>
        <v>12.961</v>
      </c>
      <c r="N44" s="19"/>
    </row>
    <row r="45" spans="1:14" ht="163.5" customHeight="1">
      <c r="A45" s="15" t="s">
        <v>96</v>
      </c>
      <c r="B45" s="10" t="s">
        <v>97</v>
      </c>
      <c r="C45" s="29">
        <v>84.639</v>
      </c>
      <c r="D45" s="58"/>
      <c r="E45" s="58"/>
      <c r="F45" s="29"/>
      <c r="G45" s="58"/>
      <c r="H45" s="58"/>
      <c r="I45" s="58"/>
      <c r="J45" s="58"/>
      <c r="K45" s="58"/>
      <c r="L45" s="58"/>
      <c r="M45" s="18">
        <f t="shared" si="4"/>
        <v>84.639</v>
      </c>
      <c r="N45" s="19"/>
    </row>
    <row r="46" spans="1:14" ht="118.5" customHeight="1">
      <c r="A46" s="15" t="s">
        <v>100</v>
      </c>
      <c r="B46" s="10" t="s">
        <v>101</v>
      </c>
      <c r="C46" s="29">
        <v>137.293</v>
      </c>
      <c r="D46" s="58"/>
      <c r="E46" s="58"/>
      <c r="F46" s="29"/>
      <c r="G46" s="58"/>
      <c r="H46" s="58"/>
      <c r="I46" s="58"/>
      <c r="J46" s="58"/>
      <c r="K46" s="58"/>
      <c r="L46" s="58"/>
      <c r="M46" s="18">
        <f t="shared" si="4"/>
        <v>137.293</v>
      </c>
      <c r="N46" s="19"/>
    </row>
    <row r="47" spans="1:14" ht="57" customHeight="1">
      <c r="A47" s="15" t="s">
        <v>98</v>
      </c>
      <c r="B47" s="10" t="s">
        <v>99</v>
      </c>
      <c r="C47" s="29">
        <v>118.958</v>
      </c>
      <c r="D47" s="58"/>
      <c r="E47" s="58"/>
      <c r="F47" s="29"/>
      <c r="G47" s="58"/>
      <c r="H47" s="58"/>
      <c r="I47" s="58"/>
      <c r="J47" s="58"/>
      <c r="K47" s="58"/>
      <c r="L47" s="58"/>
      <c r="M47" s="18">
        <f t="shared" si="4"/>
        <v>118.958</v>
      </c>
      <c r="N47" s="19"/>
    </row>
    <row r="48" spans="1:14" ht="33.75" customHeight="1">
      <c r="A48" s="15" t="s">
        <v>102</v>
      </c>
      <c r="B48" s="10" t="s">
        <v>103</v>
      </c>
      <c r="C48" s="29">
        <v>-100</v>
      </c>
      <c r="D48" s="58"/>
      <c r="E48" s="58"/>
      <c r="F48" s="29"/>
      <c r="G48" s="58"/>
      <c r="H48" s="58"/>
      <c r="I48" s="58"/>
      <c r="J48" s="58"/>
      <c r="K48" s="58"/>
      <c r="L48" s="58"/>
      <c r="M48" s="18">
        <f t="shared" si="4"/>
        <v>-100</v>
      </c>
      <c r="N48" s="19"/>
    </row>
    <row r="49" spans="1:14" ht="33" customHeight="1">
      <c r="A49" s="15" t="s">
        <v>104</v>
      </c>
      <c r="B49" s="10" t="s">
        <v>105</v>
      </c>
      <c r="C49" s="29">
        <v>-1600</v>
      </c>
      <c r="D49" s="58"/>
      <c r="E49" s="58"/>
      <c r="F49" s="29"/>
      <c r="G49" s="58"/>
      <c r="H49" s="58"/>
      <c r="I49" s="58"/>
      <c r="J49" s="58"/>
      <c r="K49" s="58"/>
      <c r="L49" s="58"/>
      <c r="M49" s="18">
        <f t="shared" si="4"/>
        <v>-1600</v>
      </c>
      <c r="N49" s="19"/>
    </row>
    <row r="50" spans="1:14" ht="39" customHeight="1">
      <c r="A50" s="15" t="s">
        <v>106</v>
      </c>
      <c r="B50" s="10" t="s">
        <v>107</v>
      </c>
      <c r="C50" s="29">
        <v>-3500</v>
      </c>
      <c r="D50" s="58"/>
      <c r="E50" s="58"/>
      <c r="F50" s="29"/>
      <c r="G50" s="58"/>
      <c r="H50" s="58"/>
      <c r="I50" s="58"/>
      <c r="J50" s="58"/>
      <c r="K50" s="58"/>
      <c r="L50" s="58"/>
      <c r="M50" s="18">
        <f t="shared" si="4"/>
        <v>-3500</v>
      </c>
      <c r="N50" s="19"/>
    </row>
    <row r="51" spans="1:14" ht="39.75" customHeight="1">
      <c r="A51" s="15" t="s">
        <v>108</v>
      </c>
      <c r="B51" s="10" t="s">
        <v>109</v>
      </c>
      <c r="C51" s="29">
        <v>-50</v>
      </c>
      <c r="D51" s="58"/>
      <c r="E51" s="58"/>
      <c r="F51" s="29"/>
      <c r="G51" s="58"/>
      <c r="H51" s="58"/>
      <c r="I51" s="58"/>
      <c r="J51" s="58"/>
      <c r="K51" s="58"/>
      <c r="L51" s="58"/>
      <c r="M51" s="18">
        <f t="shared" si="4"/>
        <v>-50</v>
      </c>
      <c r="N51" s="19"/>
    </row>
    <row r="52" spans="1:14" ht="42" customHeight="1">
      <c r="A52" s="15" t="s">
        <v>110</v>
      </c>
      <c r="B52" s="10" t="s">
        <v>111</v>
      </c>
      <c r="C52" s="29">
        <v>-100</v>
      </c>
      <c r="D52" s="58"/>
      <c r="E52" s="58"/>
      <c r="F52" s="29"/>
      <c r="G52" s="58"/>
      <c r="H52" s="58"/>
      <c r="I52" s="58"/>
      <c r="J52" s="58"/>
      <c r="K52" s="58"/>
      <c r="L52" s="58"/>
      <c r="M52" s="18">
        <f t="shared" si="4"/>
        <v>-100</v>
      </c>
      <c r="N52" s="19"/>
    </row>
    <row r="53" spans="1:14" ht="24" customHeight="1">
      <c r="A53" s="15" t="s">
        <v>116</v>
      </c>
      <c r="B53" s="10" t="s">
        <v>117</v>
      </c>
      <c r="C53" s="29">
        <v>90</v>
      </c>
      <c r="D53" s="58"/>
      <c r="E53" s="58"/>
      <c r="F53" s="29"/>
      <c r="G53" s="58"/>
      <c r="H53" s="58"/>
      <c r="I53" s="58"/>
      <c r="J53" s="58"/>
      <c r="K53" s="58"/>
      <c r="L53" s="58"/>
      <c r="M53" s="18">
        <f t="shared" si="4"/>
        <v>90</v>
      </c>
      <c r="N53" s="19"/>
    </row>
    <row r="54" spans="1:14" ht="21.75" customHeight="1">
      <c r="A54" s="15" t="s">
        <v>112</v>
      </c>
      <c r="B54" s="28" t="s">
        <v>113</v>
      </c>
      <c r="C54" s="29">
        <f>-0.5+1.452</f>
        <v>0.952</v>
      </c>
      <c r="D54" s="58"/>
      <c r="E54" s="58"/>
      <c r="F54" s="29"/>
      <c r="G54" s="58"/>
      <c r="H54" s="58"/>
      <c r="I54" s="58"/>
      <c r="J54" s="58"/>
      <c r="K54" s="58"/>
      <c r="L54" s="58"/>
      <c r="M54" s="18"/>
      <c r="N54" s="19"/>
    </row>
    <row r="55" spans="1:14" ht="21" customHeight="1">
      <c r="A55" s="46" t="s">
        <v>75</v>
      </c>
      <c r="B55" s="43" t="s">
        <v>76</v>
      </c>
      <c r="C55" s="25">
        <v>-356.828</v>
      </c>
      <c r="D55" s="25">
        <v>-262.948</v>
      </c>
      <c r="E55" s="25"/>
      <c r="F55" s="25"/>
      <c r="G55" s="25"/>
      <c r="H55" s="25"/>
      <c r="I55" s="25"/>
      <c r="J55" s="25"/>
      <c r="K55" s="25"/>
      <c r="L55" s="25"/>
      <c r="M55" s="18">
        <f>SUM(C55,F55)</f>
        <v>-356.828</v>
      </c>
      <c r="N55" s="19"/>
    </row>
    <row r="56" spans="1:14" ht="8.25" customHeight="1">
      <c r="A56" s="24"/>
      <c r="B56" s="68"/>
      <c r="C56" s="25"/>
      <c r="D56" s="25"/>
      <c r="E56" s="25"/>
      <c r="F56" s="25"/>
      <c r="G56" s="25"/>
      <c r="H56" s="25"/>
      <c r="I56" s="25"/>
      <c r="J56" s="25"/>
      <c r="K56" s="25"/>
      <c r="L56" s="25"/>
      <c r="M56" s="18"/>
      <c r="N56" s="19"/>
    </row>
    <row r="57" spans="1:14" ht="33.75" customHeight="1">
      <c r="A57" s="15" t="s">
        <v>73</v>
      </c>
      <c r="B57" s="10" t="s">
        <v>74</v>
      </c>
      <c r="C57" s="25">
        <f>-76.33+6.47</f>
        <v>-69.86</v>
      </c>
      <c r="D57" s="25">
        <v>-52</v>
      </c>
      <c r="E57" s="25">
        <v>6.47</v>
      </c>
      <c r="F57" s="25"/>
      <c r="G57" s="25"/>
      <c r="H57" s="25"/>
      <c r="I57" s="25"/>
      <c r="J57" s="25"/>
      <c r="K57" s="25"/>
      <c r="L57" s="25"/>
      <c r="M57" s="18">
        <f>SUM(C57,F57)</f>
        <v>-69.86</v>
      </c>
      <c r="N57" s="19"/>
    </row>
    <row r="58" spans="1:14" ht="39.75" customHeight="1">
      <c r="A58" s="15" t="s">
        <v>85</v>
      </c>
      <c r="B58" s="10" t="s">
        <v>86</v>
      </c>
      <c r="C58" s="25">
        <f>-10.9+3.03</f>
        <v>-7.870000000000001</v>
      </c>
      <c r="D58" s="25">
        <v>-8</v>
      </c>
      <c r="E58" s="25">
        <v>3.03</v>
      </c>
      <c r="F58" s="25"/>
      <c r="G58" s="25"/>
      <c r="H58" s="25"/>
      <c r="I58" s="25"/>
      <c r="J58" s="25"/>
      <c r="K58" s="25"/>
      <c r="L58" s="25"/>
      <c r="M58" s="18">
        <f>SUM(C58,F58)</f>
        <v>-7.870000000000001</v>
      </c>
      <c r="N58" s="19"/>
    </row>
    <row r="59" spans="1:14" ht="33.75" customHeight="1">
      <c r="A59" s="15" t="s">
        <v>114</v>
      </c>
      <c r="B59" s="10" t="s">
        <v>115</v>
      </c>
      <c r="C59" s="25">
        <v>-159.2</v>
      </c>
      <c r="D59" s="25"/>
      <c r="E59" s="25"/>
      <c r="F59" s="25"/>
      <c r="G59" s="25"/>
      <c r="H59" s="25"/>
      <c r="I59" s="25"/>
      <c r="J59" s="25"/>
      <c r="K59" s="25"/>
      <c r="L59" s="25"/>
      <c r="M59" s="18">
        <f>SUM(C59,F59)</f>
        <v>-159.2</v>
      </c>
      <c r="N59" s="19"/>
    </row>
    <row r="60" spans="1:14" ht="33.75" customHeight="1">
      <c r="A60" s="15" t="s">
        <v>118</v>
      </c>
      <c r="B60" s="10" t="s">
        <v>119</v>
      </c>
      <c r="C60" s="25">
        <v>-23.7</v>
      </c>
      <c r="D60" s="25"/>
      <c r="E60" s="25"/>
      <c r="F60" s="25"/>
      <c r="G60" s="25"/>
      <c r="H60" s="25"/>
      <c r="I60" s="25"/>
      <c r="J60" s="25"/>
      <c r="K60" s="25"/>
      <c r="L60" s="25"/>
      <c r="M60" s="18">
        <f>SUM(C60,F60)</f>
        <v>-23.7</v>
      </c>
      <c r="N60" s="19"/>
    </row>
    <row r="61" spans="1:14" ht="16.5" customHeight="1">
      <c r="A61" s="15"/>
      <c r="B61" s="9" t="s">
        <v>0</v>
      </c>
      <c r="C61" s="20">
        <f>C40+C60</f>
        <v>-4951.205999999999</v>
      </c>
      <c r="D61" s="20">
        <f>D40+D60</f>
        <v>-322.948</v>
      </c>
      <c r="E61" s="20">
        <f>E40+E60</f>
        <v>9.5</v>
      </c>
      <c r="F61" s="20">
        <f aca="true" t="shared" si="5" ref="F61:L61">F40</f>
        <v>0</v>
      </c>
      <c r="G61" s="20">
        <f t="shared" si="5"/>
        <v>0</v>
      </c>
      <c r="H61" s="20">
        <f t="shared" si="5"/>
        <v>0</v>
      </c>
      <c r="I61" s="20">
        <f t="shared" si="5"/>
        <v>0</v>
      </c>
      <c r="J61" s="20">
        <f t="shared" si="5"/>
        <v>0</v>
      </c>
      <c r="K61" s="20">
        <f t="shared" si="5"/>
        <v>0</v>
      </c>
      <c r="L61" s="20">
        <f t="shared" si="5"/>
        <v>0</v>
      </c>
      <c r="M61" s="31">
        <f>F61+C61</f>
        <v>-4951.205999999999</v>
      </c>
      <c r="N61" s="19"/>
    </row>
    <row r="62" spans="1:14" ht="16.5" customHeight="1">
      <c r="A62" s="49" t="s">
        <v>44</v>
      </c>
      <c r="B62" s="55" t="s">
        <v>45</v>
      </c>
      <c r="C62" s="20"/>
      <c r="D62" s="20"/>
      <c r="E62" s="20"/>
      <c r="F62" s="20"/>
      <c r="G62" s="20"/>
      <c r="H62" s="20"/>
      <c r="I62" s="20"/>
      <c r="J62" s="20"/>
      <c r="K62" s="20"/>
      <c r="L62" s="20"/>
      <c r="M62" s="31"/>
      <c r="N62" s="19"/>
    </row>
    <row r="63" spans="1:14" ht="16.5" customHeight="1">
      <c r="A63" s="56" t="s">
        <v>46</v>
      </c>
      <c r="B63" s="50" t="s">
        <v>47</v>
      </c>
      <c r="C63" s="20">
        <f>C64+C65+C66+C67+C68</f>
        <v>-139.751</v>
      </c>
      <c r="D63" s="20">
        <f>D64+D65+D66+D67+D68</f>
        <v>-129.554</v>
      </c>
      <c r="E63" s="20">
        <f>E64+E65+E66+E67+E68</f>
        <v>37.44</v>
      </c>
      <c r="F63" s="20">
        <f>G63+J63</f>
        <v>0</v>
      </c>
      <c r="G63" s="20">
        <f aca="true" t="shared" si="6" ref="G63:L63">G64+G65+G66+G67+G68</f>
        <v>0</v>
      </c>
      <c r="H63" s="20">
        <f t="shared" si="6"/>
        <v>0</v>
      </c>
      <c r="I63" s="20">
        <f t="shared" si="6"/>
        <v>0</v>
      </c>
      <c r="J63" s="20">
        <f t="shared" si="6"/>
        <v>0</v>
      </c>
      <c r="K63" s="20">
        <f t="shared" si="6"/>
        <v>0</v>
      </c>
      <c r="L63" s="20">
        <f t="shared" si="6"/>
        <v>0</v>
      </c>
      <c r="M63" s="31">
        <f aca="true" t="shared" si="7" ref="M63:M69">F63+C63</f>
        <v>-139.751</v>
      </c>
      <c r="N63" s="19"/>
    </row>
    <row r="64" spans="1:14" ht="16.5" customHeight="1">
      <c r="A64" s="49" t="s">
        <v>58</v>
      </c>
      <c r="B64" s="59" t="s">
        <v>59</v>
      </c>
      <c r="C64" s="18">
        <f>-67.095-24.699+9.38</f>
        <v>-82.414</v>
      </c>
      <c r="D64" s="18">
        <v>-67.095</v>
      </c>
      <c r="E64" s="18">
        <v>9.38</v>
      </c>
      <c r="F64" s="18">
        <f>G64+J64</f>
        <v>0</v>
      </c>
      <c r="G64" s="18"/>
      <c r="H64" s="18"/>
      <c r="I64" s="18"/>
      <c r="J64" s="18"/>
      <c r="K64" s="18"/>
      <c r="L64" s="18"/>
      <c r="M64" s="30">
        <f t="shared" si="7"/>
        <v>-82.414</v>
      </c>
      <c r="N64" s="19"/>
    </row>
    <row r="65" spans="1:14" ht="16.5" customHeight="1">
      <c r="A65" s="49" t="s">
        <v>60</v>
      </c>
      <c r="B65" s="59" t="s">
        <v>61</v>
      </c>
      <c r="C65" s="18">
        <f>-8.487-3.081+7.67</f>
        <v>-3.8979999999999997</v>
      </c>
      <c r="D65" s="18">
        <v>-8.487</v>
      </c>
      <c r="E65" s="18">
        <v>7.67</v>
      </c>
      <c r="F65" s="20"/>
      <c r="G65" s="20"/>
      <c r="H65" s="20"/>
      <c r="I65" s="20"/>
      <c r="J65" s="20"/>
      <c r="K65" s="20"/>
      <c r="L65" s="20"/>
      <c r="M65" s="30">
        <f t="shared" si="7"/>
        <v>-3.8979999999999997</v>
      </c>
      <c r="N65" s="19"/>
    </row>
    <row r="66" spans="1:14" ht="16.5" customHeight="1">
      <c r="A66" s="15" t="s">
        <v>48</v>
      </c>
      <c r="B66" s="10" t="s">
        <v>49</v>
      </c>
      <c r="C66" s="18">
        <f>-29.534+11.96</f>
        <v>-17.573999999999998</v>
      </c>
      <c r="D66" s="18">
        <v>-21.68</v>
      </c>
      <c r="E66" s="18">
        <v>11.96</v>
      </c>
      <c r="F66" s="20"/>
      <c r="G66" s="20"/>
      <c r="H66" s="20"/>
      <c r="I66" s="20"/>
      <c r="J66" s="20"/>
      <c r="K66" s="20"/>
      <c r="L66" s="20"/>
      <c r="M66" s="30">
        <f t="shared" si="7"/>
        <v>-17.573999999999998</v>
      </c>
      <c r="N66" s="19"/>
    </row>
    <row r="67" spans="1:14" ht="16.5" customHeight="1">
      <c r="A67" s="15" t="s">
        <v>62</v>
      </c>
      <c r="B67" s="10" t="s">
        <v>63</v>
      </c>
      <c r="C67" s="18">
        <f>-38.332+5.24</f>
        <v>-33.092</v>
      </c>
      <c r="D67" s="18">
        <v>-27.917</v>
      </c>
      <c r="E67" s="18">
        <v>5.24</v>
      </c>
      <c r="F67" s="20"/>
      <c r="G67" s="20"/>
      <c r="H67" s="20"/>
      <c r="I67" s="20"/>
      <c r="J67" s="20"/>
      <c r="K67" s="20"/>
      <c r="L67" s="20"/>
      <c r="M67" s="30">
        <f t="shared" si="7"/>
        <v>-33.092</v>
      </c>
      <c r="N67" s="19"/>
    </row>
    <row r="68" spans="1:14" ht="16.5" customHeight="1">
      <c r="A68" s="15" t="s">
        <v>64</v>
      </c>
      <c r="B68" s="10" t="s">
        <v>65</v>
      </c>
      <c r="C68" s="18">
        <f>-5.963+3.19</f>
        <v>-2.773</v>
      </c>
      <c r="D68" s="18">
        <v>-4.375</v>
      </c>
      <c r="E68" s="18">
        <v>3.19</v>
      </c>
      <c r="F68" s="20"/>
      <c r="G68" s="20"/>
      <c r="H68" s="20"/>
      <c r="I68" s="20"/>
      <c r="J68" s="20"/>
      <c r="K68" s="20"/>
      <c r="L68" s="20"/>
      <c r="M68" s="30">
        <f t="shared" si="7"/>
        <v>-2.773</v>
      </c>
      <c r="N68" s="19"/>
    </row>
    <row r="69" spans="1:14" ht="22.5" customHeight="1">
      <c r="A69" s="15"/>
      <c r="B69" s="9" t="s">
        <v>66</v>
      </c>
      <c r="C69" s="20">
        <f>C64+C65+C66+C67+C68</f>
        <v>-139.751</v>
      </c>
      <c r="D69" s="20">
        <f>D64+D65+D66+D67+D68</f>
        <v>-129.554</v>
      </c>
      <c r="E69" s="20">
        <f>E64+E65+E66+E67+E68</f>
        <v>37.44</v>
      </c>
      <c r="F69" s="20">
        <f>G69+J69</f>
        <v>0</v>
      </c>
      <c r="G69" s="20">
        <f aca="true" t="shared" si="8" ref="G69:L69">G64+G65+G66+G67+G68</f>
        <v>0</v>
      </c>
      <c r="H69" s="20">
        <f t="shared" si="8"/>
        <v>0</v>
      </c>
      <c r="I69" s="20">
        <f t="shared" si="8"/>
        <v>0</v>
      </c>
      <c r="J69" s="20">
        <f t="shared" si="8"/>
        <v>0</v>
      </c>
      <c r="K69" s="20">
        <f t="shared" si="8"/>
        <v>0</v>
      </c>
      <c r="L69" s="20">
        <f t="shared" si="8"/>
        <v>0</v>
      </c>
      <c r="M69" s="31">
        <f t="shared" si="7"/>
        <v>-139.751</v>
      </c>
      <c r="N69" s="19"/>
    </row>
    <row r="70" spans="1:14" ht="22.5" customHeight="1">
      <c r="A70" s="15" t="s">
        <v>77</v>
      </c>
      <c r="B70" s="9" t="s">
        <v>78</v>
      </c>
      <c r="C70" s="20"/>
      <c r="D70" s="20"/>
      <c r="E70" s="20"/>
      <c r="F70" s="20"/>
      <c r="G70" s="20"/>
      <c r="H70" s="20"/>
      <c r="I70" s="20"/>
      <c r="J70" s="20"/>
      <c r="K70" s="20"/>
      <c r="L70" s="20"/>
      <c r="M70" s="31"/>
      <c r="N70" s="19"/>
    </row>
    <row r="71" spans="1:14" ht="22.5" customHeight="1">
      <c r="A71" s="15" t="s">
        <v>127</v>
      </c>
      <c r="B71" s="10" t="s">
        <v>128</v>
      </c>
      <c r="C71" s="18">
        <v>-1.415</v>
      </c>
      <c r="D71" s="20"/>
      <c r="E71" s="20"/>
      <c r="F71" s="20"/>
      <c r="G71" s="20"/>
      <c r="H71" s="20"/>
      <c r="I71" s="20"/>
      <c r="J71" s="20"/>
      <c r="K71" s="20"/>
      <c r="L71" s="20"/>
      <c r="M71" s="30">
        <f>F71+C71</f>
        <v>-1.415</v>
      </c>
      <c r="N71" s="19"/>
    </row>
    <row r="72" spans="1:14" ht="52.5" customHeight="1">
      <c r="A72" s="72">
        <v>250311</v>
      </c>
      <c r="B72" s="71" t="s">
        <v>123</v>
      </c>
      <c r="C72" s="18">
        <v>-71.943</v>
      </c>
      <c r="D72" s="20"/>
      <c r="E72" s="20"/>
      <c r="F72" s="20"/>
      <c r="G72" s="20"/>
      <c r="H72" s="20"/>
      <c r="I72" s="20"/>
      <c r="J72" s="20"/>
      <c r="K72" s="20"/>
      <c r="L72" s="20"/>
      <c r="M72" s="30">
        <f>F72+C72</f>
        <v>-71.943</v>
      </c>
      <c r="N72" s="19"/>
    </row>
    <row r="73" spans="1:14" ht="58.5" customHeight="1">
      <c r="A73" s="15" t="s">
        <v>124</v>
      </c>
      <c r="B73" s="13" t="s">
        <v>125</v>
      </c>
      <c r="C73" s="18"/>
      <c r="D73" s="20"/>
      <c r="E73" s="20"/>
      <c r="F73" s="18">
        <f>G73+J73</f>
        <v>312.1</v>
      </c>
      <c r="G73" s="18">
        <v>98.4</v>
      </c>
      <c r="H73" s="20"/>
      <c r="I73" s="20"/>
      <c r="J73" s="18">
        <v>213.7</v>
      </c>
      <c r="K73" s="20"/>
      <c r="L73" s="20"/>
      <c r="M73" s="30">
        <f>F73+C73</f>
        <v>312.1</v>
      </c>
      <c r="N73" s="19"/>
    </row>
    <row r="74" spans="1:14" ht="89.25" customHeight="1">
      <c r="A74" s="15" t="s">
        <v>126</v>
      </c>
      <c r="B74" s="74" t="s">
        <v>135</v>
      </c>
      <c r="C74" s="18">
        <v>-98.9</v>
      </c>
      <c r="D74" s="20"/>
      <c r="E74" s="20"/>
      <c r="F74" s="73"/>
      <c r="G74" s="26"/>
      <c r="H74" s="20"/>
      <c r="I74" s="20"/>
      <c r="J74" s="26"/>
      <c r="K74" s="20"/>
      <c r="L74" s="20"/>
      <c r="M74" s="30">
        <f>F74+C74</f>
        <v>-98.9</v>
      </c>
      <c r="N74" s="19"/>
    </row>
    <row r="75" spans="1:14" ht="17.25" customHeight="1">
      <c r="A75" s="15"/>
      <c r="B75" s="9" t="s">
        <v>0</v>
      </c>
      <c r="C75" s="20">
        <f>C72+C73+C71+C74</f>
        <v>-172.258</v>
      </c>
      <c r="D75" s="20"/>
      <c r="E75" s="20"/>
      <c r="F75" s="69">
        <f>G75+J75</f>
        <v>312.1</v>
      </c>
      <c r="G75" s="20">
        <f>G72+G73</f>
        <v>98.4</v>
      </c>
      <c r="H75" s="20"/>
      <c r="I75" s="20"/>
      <c r="J75" s="20">
        <f>J72+J73</f>
        <v>213.7</v>
      </c>
      <c r="K75" s="20"/>
      <c r="L75" s="20"/>
      <c r="M75" s="31">
        <f>F75+C75</f>
        <v>139.842</v>
      </c>
      <c r="N75" s="19"/>
    </row>
    <row r="76" spans="1:14" ht="9.75" customHeight="1" hidden="1">
      <c r="A76" s="15"/>
      <c r="B76" s="9"/>
      <c r="C76" s="20"/>
      <c r="D76" s="20"/>
      <c r="E76" s="20"/>
      <c r="F76" s="20"/>
      <c r="G76" s="20"/>
      <c r="H76" s="20"/>
      <c r="I76" s="20"/>
      <c r="J76" s="20"/>
      <c r="K76" s="20"/>
      <c r="L76" s="20"/>
      <c r="M76" s="31"/>
      <c r="N76" s="19"/>
    </row>
    <row r="77" spans="1:14" ht="19.5" customHeight="1">
      <c r="A77" s="15"/>
      <c r="B77" s="9" t="s">
        <v>39</v>
      </c>
      <c r="C77" s="20">
        <f>C69+C61+C38+C25+C75+C14</f>
        <v>-7911.947999999999</v>
      </c>
      <c r="D77" s="20">
        <f>D69+D61+D38+D25+D75+D14</f>
        <v>-2218.387</v>
      </c>
      <c r="E77" s="20">
        <f>E69+E61+E38+E25+E75+E14</f>
        <v>802.8200000000002</v>
      </c>
      <c r="F77" s="69">
        <f>G77+J77</f>
        <v>-3.716000000000008</v>
      </c>
      <c r="G77" s="20">
        <f aca="true" t="shared" si="9" ref="G77:L77">G69+G61+G38+G25+G75+G14</f>
        <v>138.599</v>
      </c>
      <c r="H77" s="20">
        <f t="shared" si="9"/>
        <v>0</v>
      </c>
      <c r="I77" s="20">
        <f t="shared" si="9"/>
        <v>0</v>
      </c>
      <c r="J77" s="20">
        <f t="shared" si="9"/>
        <v>-142.315</v>
      </c>
      <c r="K77" s="20">
        <f t="shared" si="9"/>
        <v>-464.5</v>
      </c>
      <c r="L77" s="20">
        <f t="shared" si="9"/>
        <v>-464.5</v>
      </c>
      <c r="M77" s="20">
        <f>SUM(C77,F77)</f>
        <v>-7915.664</v>
      </c>
      <c r="N77" s="19"/>
    </row>
    <row r="78" spans="1:14" ht="34.5" customHeight="1">
      <c r="A78" s="40"/>
      <c r="B78" s="10" t="s">
        <v>10</v>
      </c>
      <c r="C78" s="18">
        <f>C18+C29+C41+C42+C44+C45+C46+C47+C48+C49+C50+C51+C52+C59+C60+C73+C74</f>
        <v>-5354.799999999999</v>
      </c>
      <c r="D78" s="18"/>
      <c r="E78" s="18"/>
      <c r="F78" s="18">
        <f>G78+J78</f>
        <v>262.484</v>
      </c>
      <c r="G78" s="18">
        <f>G18+G29+G41+G42+G44+G45+G46+G47+G48+G49+G50+G51+G52+G59+G60+G73+G74+G21</f>
        <v>138.599</v>
      </c>
      <c r="H78" s="26"/>
      <c r="I78" s="26"/>
      <c r="J78" s="18">
        <f>J18+J29+J41+J42+J44+J45+J46+J47+J48+J49+J50+J51+J52+J59+J60+J73+J74+J21</f>
        <v>123.88499999999998</v>
      </c>
      <c r="K78" s="18">
        <f>K18+K29+K41+K42+K44+K45+K46+K47+K48+K49+K50+K51+K52+K59+K60+K73+K74+K21</f>
        <v>-198.3</v>
      </c>
      <c r="L78" s="18">
        <f>L18+L29+L41+L42+L44+L45+L46+L47+L48+L49+L50+L51+L52+L59+L60+L73+L74+L21</f>
        <v>-198.3</v>
      </c>
      <c r="M78" s="18">
        <f>F78+C78</f>
        <v>-5092.315999999999</v>
      </c>
      <c r="N78" s="19"/>
    </row>
    <row r="79" spans="1:14" ht="15.75">
      <c r="A79" s="7"/>
      <c r="B79" s="90" t="s">
        <v>15</v>
      </c>
      <c r="C79" s="90"/>
      <c r="D79" s="25"/>
      <c r="E79" s="25"/>
      <c r="F79" s="25"/>
      <c r="G79" s="19" t="s">
        <v>16</v>
      </c>
      <c r="H79" s="25"/>
      <c r="I79" s="25"/>
      <c r="J79" s="25"/>
      <c r="K79" s="25"/>
      <c r="L79" s="25"/>
      <c r="M79" s="20"/>
      <c r="N79" s="18"/>
    </row>
    <row r="80" spans="1:14" ht="21" customHeight="1">
      <c r="A80" s="7"/>
      <c r="B80" s="10"/>
      <c r="C80" s="18"/>
      <c r="D80" s="18"/>
      <c r="E80" s="19"/>
      <c r="F80" s="19"/>
      <c r="G80" s="19"/>
      <c r="H80" s="19"/>
      <c r="I80" s="22"/>
      <c r="J80" s="21"/>
      <c r="K80" s="21"/>
      <c r="L80" s="22" t="s">
        <v>9</v>
      </c>
      <c r="M80" s="21"/>
      <c r="N80" s="19"/>
    </row>
    <row r="81" spans="1:14" ht="12.75" customHeight="1">
      <c r="A81" s="7"/>
      <c r="B81" s="23"/>
      <c r="C81" s="18"/>
      <c r="D81" s="18"/>
      <c r="E81" s="18"/>
      <c r="F81" s="21"/>
      <c r="G81" s="21"/>
      <c r="H81" s="21"/>
      <c r="I81" s="21"/>
      <c r="J81" s="21"/>
      <c r="K81" s="21"/>
      <c r="L81" s="21"/>
      <c r="M81" s="21"/>
      <c r="N81" s="19"/>
    </row>
    <row r="82" spans="1:14" ht="15.75" hidden="1">
      <c r="A82" s="7"/>
      <c r="B82" s="23"/>
      <c r="C82" s="18"/>
      <c r="D82" s="18"/>
      <c r="E82" s="18"/>
      <c r="F82" s="19"/>
      <c r="G82" s="19"/>
      <c r="H82" s="19"/>
      <c r="I82" s="19"/>
      <c r="J82" s="19"/>
      <c r="K82" s="19"/>
      <c r="L82" s="19"/>
      <c r="M82" s="19"/>
      <c r="N82" s="19"/>
    </row>
    <row r="83" spans="1:14" ht="15.75" hidden="1">
      <c r="A83" s="7"/>
      <c r="B83" s="23"/>
      <c r="C83" s="18"/>
      <c r="D83" s="18"/>
      <c r="E83" s="18"/>
      <c r="F83" s="21" t="e">
        <f>SUM(G83,J83)</f>
        <v>#REF!</v>
      </c>
      <c r="G83" s="21" t="e">
        <f>SUM(#REF!)</f>
        <v>#REF!</v>
      </c>
      <c r="H83" s="21" t="e">
        <f>SUM(#REF!)</f>
        <v>#REF!</v>
      </c>
      <c r="I83" s="21" t="e">
        <f>SUM(#REF!)</f>
        <v>#REF!</v>
      </c>
      <c r="J83" s="21" t="e">
        <f>SUM(#REF!)</f>
        <v>#REF!</v>
      </c>
      <c r="K83" s="21"/>
      <c r="L83" s="21"/>
      <c r="M83" s="21" t="e">
        <f>SUM(#REF!,F83)</f>
        <v>#REF!</v>
      </c>
      <c r="N83" s="19"/>
    </row>
    <row r="84" spans="1:14" ht="15.75" hidden="1">
      <c r="A84" s="7"/>
      <c r="B84" s="23"/>
      <c r="C84" s="18"/>
      <c r="D84" s="18"/>
      <c r="E84" s="18"/>
      <c r="F84" s="21" t="e">
        <f aca="true" t="shared" si="10" ref="F84:F103">SUM(G84,J84)</f>
        <v>#REF!</v>
      </c>
      <c r="G84" s="21" t="e">
        <f>SUM(#REF!)</f>
        <v>#REF!</v>
      </c>
      <c r="H84" s="21" t="e">
        <f>SUM(#REF!)</f>
        <v>#REF!</v>
      </c>
      <c r="I84" s="21" t="e">
        <f>SUM(#REF!)</f>
        <v>#REF!</v>
      </c>
      <c r="J84" s="21" t="e">
        <f>SUM(#REF!)</f>
        <v>#REF!</v>
      </c>
      <c r="K84" s="21"/>
      <c r="L84" s="21"/>
      <c r="M84" s="21" t="e">
        <f>SUM(#REF!,F84)</f>
        <v>#REF!</v>
      </c>
      <c r="N84" s="19"/>
    </row>
    <row r="85" spans="1:14" ht="15.75" hidden="1">
      <c r="A85" s="7"/>
      <c r="B85" s="23"/>
      <c r="C85" s="18"/>
      <c r="D85" s="18"/>
      <c r="E85" s="18"/>
      <c r="F85" s="21" t="e">
        <f t="shared" si="10"/>
        <v>#REF!</v>
      </c>
      <c r="G85" s="21" t="e">
        <f>SUM(#REF!,#REF!,#REF!,#REF!,#REF!)</f>
        <v>#REF!</v>
      </c>
      <c r="H85" s="21" t="e">
        <f>SUM(#REF!,#REF!,#REF!,#REF!,#REF!)</f>
        <v>#REF!</v>
      </c>
      <c r="I85" s="21" t="e">
        <f>SUM(#REF!,#REF!,#REF!,#REF!,#REF!)</f>
        <v>#REF!</v>
      </c>
      <c r="J85" s="21" t="e">
        <f>SUM(#REF!,#REF!,#REF!,#REF!,#REF!)</f>
        <v>#REF!</v>
      </c>
      <c r="K85" s="21"/>
      <c r="L85" s="21"/>
      <c r="M85" s="21" t="e">
        <f>SUM(#REF!,F85)</f>
        <v>#REF!</v>
      </c>
      <c r="N85" s="19"/>
    </row>
    <row r="86" spans="1:14" ht="15.75" hidden="1">
      <c r="A86" s="7"/>
      <c r="B86" s="23"/>
      <c r="C86" s="18"/>
      <c r="D86" s="18"/>
      <c r="E86" s="18"/>
      <c r="F86" s="21" t="e">
        <f t="shared" si="10"/>
        <v>#REF!</v>
      </c>
      <c r="G86" s="21" t="e">
        <f>SUM(#REF!)</f>
        <v>#REF!</v>
      </c>
      <c r="H86" s="21" t="e">
        <f>SUM(#REF!)</f>
        <v>#REF!</v>
      </c>
      <c r="I86" s="21" t="e">
        <f>SUM(#REF!)</f>
        <v>#REF!</v>
      </c>
      <c r="J86" s="21" t="e">
        <f>SUM(#REF!)</f>
        <v>#REF!</v>
      </c>
      <c r="K86" s="21"/>
      <c r="L86" s="21"/>
      <c r="M86" s="21" t="e">
        <f>SUM(#REF!,F86)</f>
        <v>#REF!</v>
      </c>
      <c r="N86" s="19"/>
    </row>
    <row r="87" spans="1:14" ht="15.75" hidden="1">
      <c r="A87" s="7"/>
      <c r="B87" s="23"/>
      <c r="C87" s="18"/>
      <c r="D87" s="18"/>
      <c r="E87" s="18"/>
      <c r="F87" s="21" t="e">
        <f t="shared" si="10"/>
        <v>#REF!</v>
      </c>
      <c r="G87" s="21" t="e">
        <f>SUM(#REF!,#REF!)</f>
        <v>#REF!</v>
      </c>
      <c r="H87" s="21" t="e">
        <f>SUM(#REF!,#REF!)</f>
        <v>#REF!</v>
      </c>
      <c r="I87" s="21" t="e">
        <f>SUM(#REF!,#REF!)</f>
        <v>#REF!</v>
      </c>
      <c r="J87" s="21" t="e">
        <f>SUM(#REF!,#REF!)</f>
        <v>#REF!</v>
      </c>
      <c r="K87" s="21"/>
      <c r="L87" s="21"/>
      <c r="M87" s="21" t="e">
        <f>SUM(#REF!,F87)</f>
        <v>#REF!</v>
      </c>
      <c r="N87" s="19"/>
    </row>
    <row r="88" spans="1:14" ht="12.75" customHeight="1" hidden="1">
      <c r="A88" s="7"/>
      <c r="B88" s="23"/>
      <c r="C88" s="18"/>
      <c r="D88" s="18"/>
      <c r="E88" s="18"/>
      <c r="F88" s="21" t="e">
        <f>SUM(#REF!)</f>
        <v>#REF!</v>
      </c>
      <c r="G88" s="21" t="e">
        <f>SUM(#REF!)</f>
        <v>#REF!</v>
      </c>
      <c r="H88" s="21" t="e">
        <f>SUM(#REF!)</f>
        <v>#REF!</v>
      </c>
      <c r="I88" s="21" t="e">
        <f>SUM(#REF!)</f>
        <v>#REF!</v>
      </c>
      <c r="J88" s="21" t="e">
        <f>SUM(#REF!)</f>
        <v>#REF!</v>
      </c>
      <c r="K88" s="21"/>
      <c r="L88" s="21"/>
      <c r="M88" s="21" t="e">
        <f>SUM(#REF!,F88)</f>
        <v>#REF!</v>
      </c>
      <c r="N88" s="19"/>
    </row>
    <row r="89" spans="1:14" ht="15.75" hidden="1">
      <c r="A89" s="7"/>
      <c r="B89" s="23"/>
      <c r="C89" s="18"/>
      <c r="D89" s="18"/>
      <c r="E89" s="18"/>
      <c r="F89" s="21" t="e">
        <f t="shared" si="10"/>
        <v>#REF!</v>
      </c>
      <c r="G89" s="21" t="e">
        <f>SUM(#REF!,#REF!)</f>
        <v>#REF!</v>
      </c>
      <c r="H89" s="21" t="e">
        <f>SUM(#REF!,#REF!)</f>
        <v>#REF!</v>
      </c>
      <c r="I89" s="21" t="e">
        <f>SUM(#REF!,#REF!)</f>
        <v>#REF!</v>
      </c>
      <c r="J89" s="21" t="e">
        <f>SUM(#REF!,#REF!)</f>
        <v>#REF!</v>
      </c>
      <c r="K89" s="21"/>
      <c r="L89" s="21"/>
      <c r="M89" s="21" t="e">
        <f>SUM(#REF!,F89)</f>
        <v>#REF!</v>
      </c>
      <c r="N89" s="19"/>
    </row>
    <row r="90" spans="1:14" ht="15.75" hidden="1">
      <c r="A90" s="7"/>
      <c r="B90" s="23"/>
      <c r="C90" s="18"/>
      <c r="D90" s="18"/>
      <c r="E90" s="18"/>
      <c r="F90" s="21" t="e">
        <f t="shared" si="10"/>
        <v>#REF!</v>
      </c>
      <c r="G90" s="21" t="e">
        <f>SUM(#REF!,#REF!)</f>
        <v>#REF!</v>
      </c>
      <c r="H90" s="21" t="e">
        <f>SUM(#REF!,#REF!)</f>
        <v>#REF!</v>
      </c>
      <c r="I90" s="21" t="e">
        <f>SUM(#REF!,#REF!)</f>
        <v>#REF!</v>
      </c>
      <c r="J90" s="21" t="e">
        <f>SUM(#REF!,#REF!)</f>
        <v>#REF!</v>
      </c>
      <c r="K90" s="21"/>
      <c r="L90" s="21"/>
      <c r="M90" s="21" t="e">
        <f>SUM(#REF!,F90)</f>
        <v>#REF!</v>
      </c>
      <c r="N90" s="19"/>
    </row>
    <row r="91" spans="1:14" ht="15.75" hidden="1">
      <c r="A91" s="7"/>
      <c r="B91" s="23"/>
      <c r="C91" s="18"/>
      <c r="D91" s="18"/>
      <c r="E91" s="18"/>
      <c r="F91" s="21" t="e">
        <f t="shared" si="10"/>
        <v>#REF!</v>
      </c>
      <c r="G91" s="21" t="e">
        <f>SUM(#REF!)</f>
        <v>#REF!</v>
      </c>
      <c r="H91" s="21" t="e">
        <f>SUM(#REF!)</f>
        <v>#REF!</v>
      </c>
      <c r="I91" s="21" t="e">
        <f>SUM(#REF!)</f>
        <v>#REF!</v>
      </c>
      <c r="J91" s="21" t="e">
        <f>SUM(#REF!)</f>
        <v>#REF!</v>
      </c>
      <c r="K91" s="21"/>
      <c r="L91" s="21"/>
      <c r="M91" s="21" t="e">
        <f>SUM(#REF!,F91)</f>
        <v>#REF!</v>
      </c>
      <c r="N91" s="19"/>
    </row>
    <row r="92" spans="1:14" ht="15.75" hidden="1">
      <c r="A92" s="7"/>
      <c r="B92" s="23"/>
      <c r="C92" s="18"/>
      <c r="D92" s="20">
        <f>D84+D87+D83+D85+D86</f>
        <v>0</v>
      </c>
      <c r="E92" s="18"/>
      <c r="F92" s="21" t="e">
        <f t="shared" si="10"/>
        <v>#REF!</v>
      </c>
      <c r="G92" s="21" t="e">
        <f>SUM(#REF!,#REF!,#REF!,#REF!,#REF!,#REF!,#REF!,#REF!,#REF!,#REF!,#REF!)</f>
        <v>#REF!</v>
      </c>
      <c r="H92" s="21" t="e">
        <f>SUM(#REF!,#REF!,#REF!,#REF!,#REF!,#REF!,#REF!,#REF!,#REF!,#REF!,#REF!)</f>
        <v>#REF!</v>
      </c>
      <c r="I92" s="21" t="e">
        <f>SUM(#REF!,#REF!,#REF!,#REF!,#REF!,#REF!,#REF!,#REF!,#REF!,#REF!,#REF!)</f>
        <v>#REF!</v>
      </c>
      <c r="J92" s="21" t="e">
        <f>SUM(#REF!,#REF!,#REF!,#REF!,#REF!,#REF!,#REF!,#REF!,#REF!,#REF!,#REF!)</f>
        <v>#REF!</v>
      </c>
      <c r="K92" s="21"/>
      <c r="L92" s="21"/>
      <c r="M92" s="21" t="e">
        <f>SUM(#REF!,F92)</f>
        <v>#REF!</v>
      </c>
      <c r="N92" s="19"/>
    </row>
    <row r="93" spans="1:14" ht="15.75" hidden="1">
      <c r="A93" s="7"/>
      <c r="B93" s="23"/>
      <c r="C93" s="18"/>
      <c r="D93" s="18"/>
      <c r="E93" s="18"/>
      <c r="F93" s="21" t="e">
        <f t="shared" si="10"/>
        <v>#REF!</v>
      </c>
      <c r="G93" s="21" t="e">
        <f>SUM(#REF!)</f>
        <v>#REF!</v>
      </c>
      <c r="H93" s="21" t="e">
        <f>SUM(#REF!)</f>
        <v>#REF!</v>
      </c>
      <c r="I93" s="21" t="e">
        <f>SUM(#REF!)</f>
        <v>#REF!</v>
      </c>
      <c r="J93" s="21" t="e">
        <f>SUM(#REF!)</f>
        <v>#REF!</v>
      </c>
      <c r="K93" s="21"/>
      <c r="L93" s="21"/>
      <c r="M93" s="21" t="e">
        <f>SUM(#REF!,F93)</f>
        <v>#REF!</v>
      </c>
      <c r="N93" s="19"/>
    </row>
    <row r="94" spans="1:14" ht="15.75" hidden="1">
      <c r="A94" s="7"/>
      <c r="B94" s="23"/>
      <c r="C94" s="18"/>
      <c r="D94" s="20" t="e">
        <f>D92+#REF!+#REF!+#REF!+#REF!+#REF!</f>
        <v>#REF!</v>
      </c>
      <c r="E94" s="18"/>
      <c r="F94" s="21" t="e">
        <f t="shared" si="10"/>
        <v>#REF!</v>
      </c>
      <c r="G94" s="21" t="e">
        <f>SUM(#REF!,#REF!,#REF!,#REF!,#REF!,#REF!)</f>
        <v>#REF!</v>
      </c>
      <c r="H94" s="21" t="e">
        <f>SUM(#REF!,#REF!,#REF!,#REF!,#REF!,#REF!)</f>
        <v>#REF!</v>
      </c>
      <c r="I94" s="21" t="e">
        <f>SUM(#REF!,#REF!,#REF!,#REF!,#REF!,#REF!)</f>
        <v>#REF!</v>
      </c>
      <c r="J94" s="21" t="e">
        <f>SUM(#REF!,#REF!,#REF!,#REF!,#REF!,#REF!)</f>
        <v>#REF!</v>
      </c>
      <c r="K94" s="21"/>
      <c r="L94" s="21"/>
      <c r="M94" s="21" t="e">
        <f>SUM(#REF!,F94)</f>
        <v>#REF!</v>
      </c>
      <c r="N94" s="19"/>
    </row>
    <row r="95" spans="1:14" ht="15.75" hidden="1">
      <c r="A95" s="6"/>
      <c r="B95" s="23"/>
      <c r="C95" s="18"/>
      <c r="D95" s="18"/>
      <c r="E95" s="18"/>
      <c r="F95" s="21" t="e">
        <f t="shared" si="10"/>
        <v>#REF!</v>
      </c>
      <c r="G95" s="21" t="e">
        <f>SUM(#REF!,#REF!)</f>
        <v>#REF!</v>
      </c>
      <c r="H95" s="21" t="e">
        <f>SUM(#REF!,#REF!)</f>
        <v>#REF!</v>
      </c>
      <c r="I95" s="21" t="e">
        <f>SUM(#REF!,#REF!)</f>
        <v>#REF!</v>
      </c>
      <c r="J95" s="21" t="e">
        <f>SUM(#REF!,#REF!)</f>
        <v>#REF!</v>
      </c>
      <c r="K95" s="21"/>
      <c r="L95" s="21"/>
      <c r="M95" s="21" t="e">
        <f>SUM(#REF!,F95)</f>
        <v>#REF!</v>
      </c>
      <c r="N95" s="19"/>
    </row>
    <row r="96" spans="1:14" ht="15.75" hidden="1">
      <c r="A96" s="6"/>
      <c r="B96" s="23"/>
      <c r="C96" s="18"/>
      <c r="D96" s="18"/>
      <c r="E96" s="18"/>
      <c r="F96" s="21" t="e">
        <f t="shared" si="10"/>
        <v>#REF!</v>
      </c>
      <c r="G96" s="21" t="e">
        <f>SUM(#REF!)</f>
        <v>#REF!</v>
      </c>
      <c r="H96" s="21" t="e">
        <f>SUM(#REF!)</f>
        <v>#REF!</v>
      </c>
      <c r="I96" s="21" t="e">
        <f>SUM(#REF!)</f>
        <v>#REF!</v>
      </c>
      <c r="J96" s="21" t="e">
        <f>SUM(#REF!)</f>
        <v>#REF!</v>
      </c>
      <c r="K96" s="21"/>
      <c r="L96" s="21"/>
      <c r="M96" s="21" t="e">
        <f>SUM(#REF!,F96)</f>
        <v>#REF!</v>
      </c>
      <c r="N96" s="19"/>
    </row>
    <row r="97" spans="1:14" ht="15.75" hidden="1">
      <c r="A97" s="6"/>
      <c r="B97" s="23"/>
      <c r="C97" s="18"/>
      <c r="D97" s="19"/>
      <c r="E97" s="18"/>
      <c r="F97" s="21" t="e">
        <f t="shared" si="10"/>
        <v>#REF!</v>
      </c>
      <c r="G97" s="21" t="e">
        <f>SUM(#REF!,#REF!,#REF!,#REF!,#REF!)</f>
        <v>#REF!</v>
      </c>
      <c r="H97" s="21" t="e">
        <f>SUM(#REF!,#REF!,#REF!,#REF!,#REF!)</f>
        <v>#REF!</v>
      </c>
      <c r="I97" s="21" t="e">
        <f>SUM(#REF!,#REF!,#REF!,#REF!,#REF!)</f>
        <v>#REF!</v>
      </c>
      <c r="J97" s="21" t="e">
        <f>SUM(#REF!,#REF!,#REF!,#REF!,#REF!)</f>
        <v>#REF!</v>
      </c>
      <c r="K97" s="21"/>
      <c r="L97" s="21"/>
      <c r="M97" s="21" t="e">
        <f>SUM(#REF!,F97)</f>
        <v>#REF!</v>
      </c>
      <c r="N97" s="19"/>
    </row>
    <row r="98" spans="1:14" ht="15.75" hidden="1">
      <c r="A98" s="6"/>
      <c r="B98" s="23"/>
      <c r="C98" s="18"/>
      <c r="D98" s="18"/>
      <c r="E98" s="18"/>
      <c r="F98" s="21" t="e">
        <f>SUM(#REF!,#REF!,#REF!,#REF!,#REF!,#REF!)</f>
        <v>#REF!</v>
      </c>
      <c r="G98" s="21" t="e">
        <f>SUM(#REF!,#REF!,#REF!,#REF!,#REF!,#REF!)</f>
        <v>#REF!</v>
      </c>
      <c r="H98" s="21" t="e">
        <f>SUM(#REF!,#REF!,#REF!,#REF!,#REF!,#REF!)</f>
        <v>#REF!</v>
      </c>
      <c r="I98" s="21" t="e">
        <f>SUM(#REF!,#REF!,#REF!,#REF!,#REF!,#REF!)</f>
        <v>#REF!</v>
      </c>
      <c r="J98" s="21" t="e">
        <f>SUM(#REF!,#REF!,#REF!,#REF!,#REF!,#REF!)</f>
        <v>#REF!</v>
      </c>
      <c r="K98" s="21"/>
      <c r="L98" s="21"/>
      <c r="M98" s="21" t="e">
        <f>SUM(#REF!,F98)</f>
        <v>#REF!</v>
      </c>
      <c r="N98" s="19"/>
    </row>
    <row r="99" spans="1:14" ht="20.25" customHeight="1" hidden="1">
      <c r="A99" s="6"/>
      <c r="B99" s="23"/>
      <c r="C99" s="18"/>
      <c r="D99" s="18"/>
      <c r="E99" s="18"/>
      <c r="F99" s="21" t="e">
        <f t="shared" si="10"/>
        <v>#REF!</v>
      </c>
      <c r="G99" s="21" t="e">
        <f>SUM(#REF!)</f>
        <v>#REF!</v>
      </c>
      <c r="H99" s="21" t="e">
        <f>SUM(#REF!)</f>
        <v>#REF!</v>
      </c>
      <c r="I99" s="21" t="e">
        <f>SUM(#REF!)</f>
        <v>#REF!</v>
      </c>
      <c r="J99" s="21" t="e">
        <f>SUM(#REF!)</f>
        <v>#REF!</v>
      </c>
      <c r="K99" s="21"/>
      <c r="L99" s="21"/>
      <c r="M99" s="21" t="e">
        <f>SUM(#REF!,F99)</f>
        <v>#REF!</v>
      </c>
      <c r="N99" s="19"/>
    </row>
    <row r="100" spans="1:14" ht="21" customHeight="1" hidden="1">
      <c r="A100" s="6"/>
      <c r="B100" s="23"/>
      <c r="C100" s="18"/>
      <c r="D100" s="18"/>
      <c r="E100" s="18"/>
      <c r="F100" s="21" t="e">
        <f t="shared" si="10"/>
        <v>#REF!</v>
      </c>
      <c r="G100" s="21" t="e">
        <f>SUM(#REF!,#REF!)</f>
        <v>#REF!</v>
      </c>
      <c r="H100" s="21" t="e">
        <f>SUM(#REF!,#REF!)</f>
        <v>#REF!</v>
      </c>
      <c r="I100" s="21" t="e">
        <f>SUM(#REF!,#REF!)</f>
        <v>#REF!</v>
      </c>
      <c r="J100" s="21" t="e">
        <f>SUM(#REF!,#REF!)</f>
        <v>#REF!</v>
      </c>
      <c r="K100" s="21"/>
      <c r="L100" s="21"/>
      <c r="M100" s="21" t="e">
        <f>SUM(#REF!,F100)</f>
        <v>#REF!</v>
      </c>
      <c r="N100" s="19"/>
    </row>
    <row r="101" spans="1:14" ht="24.75" customHeight="1" hidden="1">
      <c r="A101" s="6"/>
      <c r="B101" s="23"/>
      <c r="C101" s="18"/>
      <c r="D101" s="18"/>
      <c r="E101" s="18"/>
      <c r="F101" s="21" t="e">
        <f t="shared" si="10"/>
        <v>#REF!</v>
      </c>
      <c r="G101" s="21" t="e">
        <f>SUM(#REF!,#REF!)</f>
        <v>#REF!</v>
      </c>
      <c r="H101" s="21" t="e">
        <f>SUM(#REF!,#REF!)</f>
        <v>#REF!</v>
      </c>
      <c r="I101" s="21" t="e">
        <f>SUM(#REF!,#REF!)</f>
        <v>#REF!</v>
      </c>
      <c r="J101" s="21" t="e">
        <f>SUM(#REF!,#REF!)</f>
        <v>#REF!</v>
      </c>
      <c r="K101" s="21"/>
      <c r="L101" s="21"/>
      <c r="M101" s="21" t="e">
        <f>SUM(#REF!,F101)</f>
        <v>#REF!</v>
      </c>
      <c r="N101" s="19"/>
    </row>
    <row r="102" spans="1:14" ht="24.75" customHeight="1" hidden="1">
      <c r="A102" s="6"/>
      <c r="B102" s="13"/>
      <c r="C102" s="18"/>
      <c r="D102" s="18"/>
      <c r="E102" s="18"/>
      <c r="F102" s="21">
        <f t="shared" si="10"/>
        <v>0</v>
      </c>
      <c r="G102" s="21"/>
      <c r="H102" s="21"/>
      <c r="I102" s="21"/>
      <c r="J102" s="21"/>
      <c r="K102" s="21"/>
      <c r="L102" s="21"/>
      <c r="M102" s="21" t="e">
        <f>SUM(#REF!,F102)</f>
        <v>#REF!</v>
      </c>
      <c r="N102" s="19"/>
    </row>
    <row r="103" spans="1:14" ht="19.5" customHeight="1" hidden="1">
      <c r="A103" s="6"/>
      <c r="B103" s="10"/>
      <c r="C103" s="18"/>
      <c r="D103" s="18"/>
      <c r="E103" s="18"/>
      <c r="F103" s="21" t="e">
        <f t="shared" si="10"/>
        <v>#REF!</v>
      </c>
      <c r="G103" s="21" t="e">
        <f>SUM(G83:G101)</f>
        <v>#REF!</v>
      </c>
      <c r="H103" s="21" t="e">
        <f>SUM(H83:H101)</f>
        <v>#REF!</v>
      </c>
      <c r="I103" s="21" t="e">
        <f>SUM(I83:I101)</f>
        <v>#REF!</v>
      </c>
      <c r="J103" s="21" t="e">
        <f>SUM(J83:J101)</f>
        <v>#REF!</v>
      </c>
      <c r="K103" s="21"/>
      <c r="L103" s="21"/>
      <c r="M103" s="21" t="e">
        <f>SUM(#REF!,F103)</f>
        <v>#REF!</v>
      </c>
      <c r="N103" s="19"/>
    </row>
    <row r="104" spans="1:14" ht="15.75">
      <c r="A104" s="6"/>
      <c r="B104" s="10"/>
      <c r="C104" s="18"/>
      <c r="D104" s="18"/>
      <c r="E104" s="18"/>
      <c r="F104" s="19"/>
      <c r="G104" s="19"/>
      <c r="H104" s="19"/>
      <c r="I104" s="19"/>
      <c r="J104" s="19"/>
      <c r="K104" s="19"/>
      <c r="L104" s="19"/>
      <c r="M104" s="19"/>
      <c r="N104" s="19"/>
    </row>
    <row r="105" spans="1:14" ht="15.75">
      <c r="A105" s="6"/>
      <c r="B105" s="10"/>
      <c r="C105" s="18"/>
      <c r="D105" s="18"/>
      <c r="E105" s="18"/>
      <c r="F105" s="19"/>
      <c r="G105" s="19"/>
      <c r="H105" s="19"/>
      <c r="I105" s="19"/>
      <c r="J105" s="19"/>
      <c r="K105" s="19"/>
      <c r="L105" s="19"/>
      <c r="M105" s="19"/>
      <c r="N105" s="19"/>
    </row>
    <row r="106" spans="1:14" ht="15.75">
      <c r="A106" s="6"/>
      <c r="B106" s="10"/>
      <c r="C106" s="18"/>
      <c r="D106" s="18"/>
      <c r="E106" s="18"/>
      <c r="F106" s="19"/>
      <c r="G106" s="19"/>
      <c r="H106" s="19"/>
      <c r="I106" s="19"/>
      <c r="J106" s="19"/>
      <c r="K106" s="19"/>
      <c r="L106" s="19"/>
      <c r="M106" s="19"/>
      <c r="N106" s="19"/>
    </row>
    <row r="107" spans="1:14" ht="15.75">
      <c r="A107" s="6"/>
      <c r="B107" s="10"/>
      <c r="C107" s="18"/>
      <c r="D107" s="18"/>
      <c r="E107" s="18"/>
      <c r="F107" s="19"/>
      <c r="G107" s="19"/>
      <c r="H107" s="19"/>
      <c r="I107" s="19"/>
      <c r="J107" s="19"/>
      <c r="K107" s="19"/>
      <c r="L107" s="19"/>
      <c r="M107" s="19"/>
      <c r="N107" s="19"/>
    </row>
    <row r="108" spans="1:14" ht="15.75">
      <c r="A108" s="6"/>
      <c r="B108" s="10"/>
      <c r="C108" s="18"/>
      <c r="D108" s="18"/>
      <c r="E108" s="18"/>
      <c r="F108" s="19"/>
      <c r="G108" s="19"/>
      <c r="H108" s="19"/>
      <c r="I108" s="19"/>
      <c r="J108" s="19"/>
      <c r="K108" s="19"/>
      <c r="L108" s="19"/>
      <c r="M108" s="19"/>
      <c r="N108" s="19"/>
    </row>
    <row r="109" spans="1:14" ht="15.75">
      <c r="A109" s="6"/>
      <c r="B109" s="10"/>
      <c r="C109" s="18"/>
      <c r="D109" s="18"/>
      <c r="E109" s="18"/>
      <c r="F109" s="19"/>
      <c r="G109" s="19"/>
      <c r="H109" s="19"/>
      <c r="I109" s="19"/>
      <c r="J109" s="19"/>
      <c r="K109" s="19"/>
      <c r="L109" s="19"/>
      <c r="M109" s="19"/>
      <c r="N109" s="19"/>
    </row>
    <row r="110" spans="1:14" ht="15.75">
      <c r="A110" s="6"/>
      <c r="B110" s="10"/>
      <c r="C110" s="18"/>
      <c r="D110" s="18"/>
      <c r="E110" s="18"/>
      <c r="F110" s="19"/>
      <c r="G110" s="19"/>
      <c r="H110" s="19"/>
      <c r="I110" s="19"/>
      <c r="J110" s="19"/>
      <c r="K110" s="19"/>
      <c r="L110" s="19"/>
      <c r="M110" s="19"/>
      <c r="N110" s="19"/>
    </row>
    <row r="111" spans="1:14" ht="15.75">
      <c r="A111" s="6"/>
      <c r="B111" s="10"/>
      <c r="C111" s="18"/>
      <c r="D111" s="18"/>
      <c r="E111" s="18"/>
      <c r="F111" s="19"/>
      <c r="G111" s="19"/>
      <c r="H111" s="19"/>
      <c r="I111" s="19"/>
      <c r="J111" s="19"/>
      <c r="K111" s="19"/>
      <c r="L111" s="19"/>
      <c r="M111" s="19"/>
      <c r="N111" s="19"/>
    </row>
    <row r="112" spans="1:14" ht="15.75">
      <c r="A112" s="6"/>
      <c r="B112" s="10"/>
      <c r="C112" s="18"/>
      <c r="D112" s="18"/>
      <c r="E112" s="18"/>
      <c r="F112" s="19"/>
      <c r="G112" s="19"/>
      <c r="H112" s="19"/>
      <c r="I112" s="19"/>
      <c r="J112" s="19"/>
      <c r="K112" s="19"/>
      <c r="L112" s="19"/>
      <c r="M112" s="19"/>
      <c r="N112" s="19"/>
    </row>
    <row r="113" spans="1:14" ht="15.75">
      <c r="A113" s="6"/>
      <c r="B113" s="10"/>
      <c r="C113" s="18"/>
      <c r="D113" s="18"/>
      <c r="E113" s="18"/>
      <c r="F113" s="19"/>
      <c r="G113" s="19"/>
      <c r="H113" s="19"/>
      <c r="I113" s="19"/>
      <c r="J113" s="19"/>
      <c r="K113" s="19"/>
      <c r="L113" s="19"/>
      <c r="M113" s="19"/>
      <c r="N113" s="19"/>
    </row>
    <row r="114" spans="1:14" ht="15.75">
      <c r="A114" s="6"/>
      <c r="B114" s="8"/>
      <c r="C114" s="11"/>
      <c r="D114" s="18"/>
      <c r="E114" s="18"/>
      <c r="F114" s="19"/>
      <c r="G114" s="19"/>
      <c r="H114" s="19"/>
      <c r="I114" s="19"/>
      <c r="J114" s="19"/>
      <c r="K114" s="19"/>
      <c r="L114" s="19"/>
      <c r="M114" s="19"/>
      <c r="N114" s="19"/>
    </row>
    <row r="115" spans="1:14" ht="15.75">
      <c r="A115" s="6"/>
      <c r="B115" s="8"/>
      <c r="C115" s="11"/>
      <c r="D115" s="18"/>
      <c r="E115" s="18"/>
      <c r="F115" s="19"/>
      <c r="G115" s="19"/>
      <c r="H115" s="19"/>
      <c r="I115" s="19"/>
      <c r="J115" s="19"/>
      <c r="K115" s="19"/>
      <c r="L115" s="19"/>
      <c r="M115" s="19"/>
      <c r="N115" s="19"/>
    </row>
    <row r="116" spans="1:5" ht="15.75">
      <c r="A116" s="6"/>
      <c r="B116" s="8"/>
      <c r="C116" s="11"/>
      <c r="D116" s="18"/>
      <c r="E116" s="11"/>
    </row>
    <row r="117" spans="1:5" ht="15.75">
      <c r="A117" s="6"/>
      <c r="B117" s="8"/>
      <c r="C117" s="11"/>
      <c r="D117" s="18"/>
      <c r="E117" s="11"/>
    </row>
    <row r="118" spans="1:5" ht="15.75">
      <c r="A118" s="6"/>
      <c r="B118" s="8"/>
      <c r="C118" s="11"/>
      <c r="D118" s="18"/>
      <c r="E118" s="11"/>
    </row>
    <row r="119" spans="1:5" ht="15.75">
      <c r="A119" s="6"/>
      <c r="B119" s="8"/>
      <c r="C119" s="11"/>
      <c r="D119" s="18"/>
      <c r="E119" s="11"/>
    </row>
    <row r="120" spans="1:5" ht="15.75">
      <c r="A120" s="6"/>
      <c r="B120" s="8"/>
      <c r="C120" s="11"/>
      <c r="D120" s="18"/>
      <c r="E120" s="11"/>
    </row>
    <row r="121" spans="1:5" ht="15.75">
      <c r="A121" s="6"/>
      <c r="B121" s="8"/>
      <c r="C121" s="11"/>
      <c r="D121" s="18"/>
      <c r="E121" s="11"/>
    </row>
    <row r="122" spans="1:5" ht="15.75">
      <c r="A122" s="6"/>
      <c r="B122" s="8"/>
      <c r="C122" s="11"/>
      <c r="D122" s="18"/>
      <c r="E122" s="11"/>
    </row>
    <row r="123" spans="1:5" ht="15.75">
      <c r="A123" s="6"/>
      <c r="B123" s="8"/>
      <c r="C123" s="11"/>
      <c r="D123" s="18"/>
      <c r="E123" s="11"/>
    </row>
    <row r="124" spans="1:5" ht="15.75">
      <c r="A124" s="6"/>
      <c r="B124" s="8"/>
      <c r="C124" s="11"/>
      <c r="D124" s="18"/>
      <c r="E124" s="11"/>
    </row>
    <row r="125" spans="1:5" ht="15.75">
      <c r="A125" s="6"/>
      <c r="B125" s="8"/>
      <c r="C125" s="11"/>
      <c r="D125" s="18"/>
      <c r="E125" s="11"/>
    </row>
    <row r="126" spans="1:5" ht="15.75">
      <c r="A126" s="6"/>
      <c r="B126" s="8"/>
      <c r="C126" s="11"/>
      <c r="D126" s="18"/>
      <c r="E126" s="11"/>
    </row>
    <row r="127" spans="1:5" ht="15.75">
      <c r="A127" s="6"/>
      <c r="B127" s="8"/>
      <c r="C127" s="11"/>
      <c r="D127" s="18"/>
      <c r="E127" s="11"/>
    </row>
    <row r="128" spans="1:5" ht="15.75">
      <c r="A128" s="6"/>
      <c r="B128" s="8"/>
      <c r="C128" s="11"/>
      <c r="D128" s="18"/>
      <c r="E128" s="11"/>
    </row>
    <row r="129" spans="1:5" ht="15.75">
      <c r="A129" s="6"/>
      <c r="B129" s="8"/>
      <c r="C129" s="11"/>
      <c r="D129" s="18"/>
      <c r="E129" s="11"/>
    </row>
    <row r="130" spans="1:5" ht="15.75">
      <c r="A130" s="6"/>
      <c r="B130" s="8"/>
      <c r="C130" s="11"/>
      <c r="D130" s="18"/>
      <c r="E130" s="11"/>
    </row>
    <row r="131" spans="1:5" ht="15.75">
      <c r="A131" s="6"/>
      <c r="B131" s="8"/>
      <c r="C131" s="11"/>
      <c r="D131" s="18"/>
      <c r="E131" s="11"/>
    </row>
    <row r="132" spans="1:5" ht="15.75">
      <c r="A132" s="6"/>
      <c r="B132" s="8"/>
      <c r="C132" s="11"/>
      <c r="D132" s="18"/>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C228" s="11"/>
      <c r="D228" s="11"/>
      <c r="E228" s="11"/>
    </row>
    <row r="229" spans="1:5" ht="12.75">
      <c r="A229" s="6"/>
      <c r="B229" s="8"/>
      <c r="C229" s="11"/>
      <c r="D229" s="11"/>
      <c r="E229" s="11"/>
    </row>
    <row r="230" spans="1:5" ht="12.75">
      <c r="A230" s="6"/>
      <c r="B230" s="8"/>
      <c r="C230" s="11"/>
      <c r="D230" s="11"/>
      <c r="E230" s="11"/>
    </row>
    <row r="231" spans="1:5" ht="12.75">
      <c r="A231" s="6"/>
      <c r="B231" s="8"/>
      <c r="C231" s="11"/>
      <c r="D231" s="11"/>
      <c r="E231" s="11"/>
    </row>
    <row r="232" spans="1:5" ht="12.75">
      <c r="A232" s="6"/>
      <c r="B232" s="8"/>
      <c r="C232" s="11"/>
      <c r="D232" s="11"/>
      <c r="E232" s="11"/>
    </row>
    <row r="233" spans="1:5" ht="12.75">
      <c r="A233" s="6"/>
      <c r="B233" s="8"/>
      <c r="C233" s="11"/>
      <c r="D233" s="11"/>
      <c r="E233" s="11"/>
    </row>
    <row r="234" spans="1:5" ht="12.75">
      <c r="A234" s="6"/>
      <c r="B234" s="8"/>
      <c r="C234" s="11"/>
      <c r="D234" s="11"/>
      <c r="E234" s="11"/>
    </row>
    <row r="235" spans="1:5" ht="12.75">
      <c r="A235" s="6"/>
      <c r="B235" s="8"/>
      <c r="C235" s="11"/>
      <c r="D235" s="11"/>
      <c r="E235" s="11"/>
    </row>
    <row r="236" spans="1:5" ht="12.75">
      <c r="A236" s="6"/>
      <c r="B236" s="8"/>
      <c r="C236" s="11"/>
      <c r="D236" s="11"/>
      <c r="E236" s="11"/>
    </row>
    <row r="237" spans="1:5" ht="12.75">
      <c r="A237" s="6"/>
      <c r="B237" s="8"/>
      <c r="C237" s="11"/>
      <c r="D237" s="11"/>
      <c r="E237" s="11"/>
    </row>
    <row r="238" spans="1:5" ht="12.75">
      <c r="A238" s="6"/>
      <c r="B238" s="8"/>
      <c r="C238" s="11"/>
      <c r="D238" s="11"/>
      <c r="E238" s="11"/>
    </row>
    <row r="239" spans="1:5" ht="12.75">
      <c r="A239" s="6"/>
      <c r="B239" s="8"/>
      <c r="C239" s="11"/>
      <c r="D239" s="11"/>
      <c r="E239" s="11"/>
    </row>
    <row r="240" spans="1:5" ht="12.75">
      <c r="A240" s="6"/>
      <c r="B240" s="8"/>
      <c r="C240" s="11"/>
      <c r="D240" s="11"/>
      <c r="E240" s="11"/>
    </row>
    <row r="241" spans="1:5" ht="12.75">
      <c r="A241" s="6"/>
      <c r="B241" s="8"/>
      <c r="C241" s="11"/>
      <c r="D241" s="11"/>
      <c r="E241" s="11"/>
    </row>
    <row r="242" spans="1:5" ht="12.75">
      <c r="A242" s="6"/>
      <c r="B242" s="8"/>
      <c r="C242" s="11"/>
      <c r="D242" s="11"/>
      <c r="E242" s="11"/>
    </row>
    <row r="243" spans="1:5" ht="12.75">
      <c r="A243" s="6"/>
      <c r="B243" s="8"/>
      <c r="C243" s="11"/>
      <c r="D243" s="11"/>
      <c r="E243" s="11"/>
    </row>
    <row r="244" spans="1:5" ht="12.75">
      <c r="A244" s="6"/>
      <c r="B244" s="8"/>
      <c r="C244" s="11"/>
      <c r="D244" s="11"/>
      <c r="E244" s="11"/>
    </row>
    <row r="245" spans="1:5" ht="12.75">
      <c r="A245" s="6"/>
      <c r="B245" s="8"/>
      <c r="C245" s="11"/>
      <c r="D245" s="11"/>
      <c r="E245" s="11"/>
    </row>
    <row r="246" spans="1:5" ht="12.75">
      <c r="A246" s="6"/>
      <c r="B246" s="8"/>
      <c r="C246" s="11"/>
      <c r="D246" s="11"/>
      <c r="E246" s="11"/>
    </row>
    <row r="247" spans="1:5" ht="12.75">
      <c r="A247" s="6"/>
      <c r="B247" s="8"/>
      <c r="C247" s="11"/>
      <c r="D247" s="11"/>
      <c r="E247" s="11"/>
    </row>
    <row r="248" spans="1:5" ht="12.75">
      <c r="A248" s="6"/>
      <c r="B248" s="8"/>
      <c r="C248" s="11"/>
      <c r="D248" s="11"/>
      <c r="E248" s="11"/>
    </row>
    <row r="249" spans="1:5" ht="12.75">
      <c r="A249" s="6"/>
      <c r="B249" s="8"/>
      <c r="C249" s="11"/>
      <c r="D249" s="11"/>
      <c r="E249" s="11"/>
    </row>
    <row r="250" spans="1:5" ht="12.75">
      <c r="A250" s="6"/>
      <c r="B250" s="8"/>
      <c r="C250" s="11"/>
      <c r="D250" s="11"/>
      <c r="E250" s="11"/>
    </row>
    <row r="251" spans="1:5" ht="12.75">
      <c r="A251" s="6"/>
      <c r="B251" s="8"/>
      <c r="D251" s="11"/>
      <c r="E251" s="11"/>
    </row>
    <row r="252" spans="1:5" ht="12.75">
      <c r="A252" s="6"/>
      <c r="B252" s="8"/>
      <c r="D252" s="11"/>
      <c r="E252" s="11"/>
    </row>
    <row r="253" spans="1:4" ht="12.75">
      <c r="A253" s="6"/>
      <c r="B253" s="8"/>
      <c r="D253" s="11"/>
    </row>
    <row r="254" spans="1:4" ht="12.75">
      <c r="A254" s="6"/>
      <c r="B254" s="8"/>
      <c r="D254" s="11"/>
    </row>
    <row r="255" spans="1:4" ht="12.75">
      <c r="A255" s="6"/>
      <c r="B255" s="8"/>
      <c r="D255" s="11"/>
    </row>
    <row r="256" spans="1:4" ht="12.75">
      <c r="A256" s="6"/>
      <c r="B256" s="8"/>
      <c r="D256" s="11"/>
    </row>
    <row r="257" spans="1:4" ht="12.75">
      <c r="A257" s="6"/>
      <c r="B257" s="8"/>
      <c r="D257" s="11"/>
    </row>
    <row r="258" spans="1:4" ht="12.75">
      <c r="A258" s="6"/>
      <c r="B258" s="8"/>
      <c r="D258" s="11"/>
    </row>
    <row r="259" spans="1:4" ht="12.75">
      <c r="A259" s="6"/>
      <c r="B259" s="8"/>
      <c r="D259" s="11"/>
    </row>
    <row r="260" spans="1:4" ht="12.75">
      <c r="A260" s="6"/>
      <c r="B260" s="8"/>
      <c r="D260" s="11"/>
    </row>
    <row r="261" spans="1:4" ht="12.75">
      <c r="A261" s="6"/>
      <c r="B261" s="8"/>
      <c r="D261" s="11"/>
    </row>
    <row r="262" spans="1:4" ht="12.75">
      <c r="A262" s="6"/>
      <c r="B262" s="8"/>
      <c r="D262" s="11"/>
    </row>
    <row r="263" spans="1:4" ht="12.75">
      <c r="A263" s="6"/>
      <c r="B263" s="8"/>
      <c r="D263" s="11"/>
    </row>
    <row r="264" spans="1:4" ht="12.75">
      <c r="A264" s="6"/>
      <c r="B264" s="8"/>
      <c r="D264" s="11"/>
    </row>
    <row r="265" spans="1:4" ht="12.75">
      <c r="A265" s="6"/>
      <c r="B265" s="8"/>
      <c r="D265" s="11"/>
    </row>
    <row r="266" spans="1:4" ht="12.75">
      <c r="A266" s="6"/>
      <c r="B266" s="8"/>
      <c r="D266" s="11"/>
    </row>
    <row r="267" spans="1:4" ht="12.75">
      <c r="A267" s="6"/>
      <c r="B267" s="8"/>
      <c r="D267" s="11"/>
    </row>
    <row r="268" spans="1:4" ht="12.75">
      <c r="A268" s="6"/>
      <c r="B268" s="8"/>
      <c r="D268" s="11"/>
    </row>
    <row r="269" spans="1:4" ht="12.75">
      <c r="A269" s="6"/>
      <c r="B269" s="8"/>
      <c r="D269" s="11"/>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sheetData>
  <sheetProtection/>
  <mergeCells count="19">
    <mergeCell ref="B79:C79"/>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1" manualBreakCount="1">
    <brk id="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2014-04-14T13:14:38Z</cp:lastPrinted>
  <dcterms:created xsi:type="dcterms:W3CDTF">2002-12-20T15:22:07Z</dcterms:created>
  <dcterms:modified xsi:type="dcterms:W3CDTF">2014-04-30T05:45:06Z</dcterms:modified>
  <cp:category/>
  <cp:version/>
  <cp:contentType/>
  <cp:contentStatus/>
</cp:coreProperties>
</file>