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'Лист1'!$A$1:$M$90</definedName>
  </definedNames>
  <calcPr fullCalcOnLoad="1"/>
</workbook>
</file>

<file path=xl/sharedStrings.xml><?xml version="1.0" encoding="utf-8"?>
<sst xmlns="http://schemas.openxmlformats.org/spreadsheetml/2006/main" count="173" uniqueCount="158">
  <si>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</si>
  <si>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</si>
  <si>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</si>
  <si>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</si>
  <si>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</si>
  <si>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</si>
  <si>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</si>
  <si>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</si>
  <si>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</si>
  <si>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</si>
  <si>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</si>
  <si>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</si>
  <si>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</si>
  <si>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</si>
  <si>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</si>
  <si>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</si>
  <si>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</si>
  <si>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</si>
  <si>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</si>
  <si>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</si>
  <si>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</si>
  <si>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</si>
  <si>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</si>
  <si>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до рішення районної ради</t>
  </si>
  <si>
    <t>15</t>
  </si>
  <si>
    <t xml:space="preserve">                № </t>
  </si>
  <si>
    <t>03</t>
  </si>
  <si>
    <t>Райдержадміністрація</t>
  </si>
  <si>
    <t>Додаток 2</t>
  </si>
  <si>
    <t>10</t>
  </si>
  <si>
    <t>Управління  соціального захисту населення райдержадміністрації</t>
  </si>
  <si>
    <t>Відділ освіти, молоді і спорту райдержадміністрації</t>
  </si>
  <si>
    <t>Зміни до видатків районного бюджету на 2014 рік за головними розпорядниками бюджетних коштів</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</si>
  <si>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</si>
  <si>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</si>
  <si>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</si>
  <si>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</si>
  <si>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</si>
  <si>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</si>
  <si>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</si>
  <si>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</si>
  <si>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</si>
  <si>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</si>
  <si>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080101</t>
  </si>
  <si>
    <t>Лікарні</t>
  </si>
  <si>
    <t>Разом видатків</t>
  </si>
  <si>
    <t>090416</t>
  </si>
  <si>
    <t>Інші видатки на соціальний захист ветеранів війни та праці</t>
  </si>
  <si>
    <t>Витрати на поховання учасників бойових дій та інвалідів війни - за рахунок субвенції з обласного бюджету</t>
  </si>
  <si>
    <t>090417</t>
  </si>
  <si>
    <t>090212</t>
  </si>
  <si>
    <t>Пільги на медичне обслуговування громадянам, які постраждали внаслідок Чорнобильської катастрофи - за рахунок субвенції з обласного бюджету</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</si>
  <si>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</si>
  <si>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</si>
  <si>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090406</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</si>
  <si>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</si>
  <si>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</si>
  <si>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</si>
  <si>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090304</t>
  </si>
  <si>
    <t>Допомога при народженні дитини - за рахунок субвенції з державного бюджету</t>
  </si>
  <si>
    <t>090305</t>
  </si>
  <si>
    <t>Допомога на дітей, над якими встановлено опіку чи піклування - за рахунок субвенції з державного бюджету</t>
  </si>
  <si>
    <t>090306</t>
  </si>
  <si>
    <t>Допомога на дітей одиноким матерям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</si>
  <si>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</si>
  <si>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</si>
  <si>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</si>
  <si>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</si>
  <si>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01</t>
  </si>
  <si>
    <t>Районна рада</t>
  </si>
  <si>
    <t>010116</t>
  </si>
  <si>
    <t>Органи  місцевого самоврядування</t>
  </si>
  <si>
    <t>120000</t>
  </si>
  <si>
    <t>Засоби масової інформаціїї</t>
  </si>
  <si>
    <t>120201</t>
  </si>
  <si>
    <t>Періодичні видання (газети та журнали)</t>
  </si>
  <si>
    <t>070807</t>
  </si>
  <si>
    <t>Інші освітні програми</t>
  </si>
  <si>
    <t>250404</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</si>
  <si>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</si>
  <si>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070000</t>
  </si>
  <si>
    <t>Освіта</t>
  </si>
  <si>
    <t>070201</t>
  </si>
  <si>
    <t>Загальноосвітні школи ( вт.ч. школа-дитячий садок, інтернат при школі), спеціалізовані школи, ліцей,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</si>
  <si>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</si>
  <si>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</si>
  <si>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</si>
  <si>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</si>
  <si>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070806</t>
  </si>
  <si>
    <t>Інші заклади освіти</t>
  </si>
  <si>
    <t>091103</t>
  </si>
  <si>
    <t>Соціальні програми і заходи державних органів у справах молоді</t>
  </si>
  <si>
    <t xml:space="preserve">130000 </t>
  </si>
  <si>
    <t>Фізична культура і спорт</t>
  </si>
  <si>
    <t>130107</t>
  </si>
  <si>
    <t>Утримання та навчально-тренувальна робота дитячо-юнацьких спортивних шкіл</t>
  </si>
  <si>
    <t>130115</t>
  </si>
  <si>
    <t xml:space="preserve">Центри "Спорт для всіх" та заходи з фізичної культури </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</si>
  <si>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</si>
  <si>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</si>
  <si>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130204</t>
  </si>
  <si>
    <t>Утримання апарату управління громадських фізкультурно - спортивних організацій  ФСТ "Колос"</t>
  </si>
  <si>
    <t>090412</t>
  </si>
  <si>
    <t>Інші видатки на соціальний захист населення</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</si>
  <si>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</si>
  <si>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</si>
  <si>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</si>
  <si>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</si>
  <si>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070303</t>
  </si>
  <si>
    <t>Дитячі будинки (в т.ч. сімейного типу, прийомні сім"ї), всього</t>
  </si>
  <si>
    <t>в тому числі за рахунок субвенції з державного бюджету</t>
  </si>
  <si>
    <t>091209</t>
  </si>
  <si>
    <t>Фінансова підтримка громадський організацій інвалідів і ветеранів</t>
  </si>
  <si>
    <t>091206</t>
  </si>
  <si>
    <t>Центри соціальної реабілітації дітей - інвалідів; центри професійної реабілітації інвалідів</t>
  </si>
  <si>
    <t>091101</t>
  </si>
  <si>
    <t>Утримання центрів соціальних служб для сім"ї,</t>
  </si>
  <si>
    <t>дітей та молоді</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</si>
  <si>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</si>
  <si>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</si>
  <si>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090302</t>
  </si>
  <si>
    <t>Допомога у зв"язку з вагітністю і пологами - за рахунок субвенції з державного бюджету</t>
  </si>
  <si>
    <t>090307</t>
  </si>
  <si>
    <t>Тимчасова державна допомога дітям - за рахунок субвенції з державного бюджету</t>
  </si>
  <si>
    <t>090308</t>
  </si>
  <si>
    <t>Допомога при усиновленні дитини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</si>
  <si>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</si>
  <si>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</si>
  <si>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091304</t>
  </si>
  <si>
    <t>Встановлення телефонів інвалідам І та ІІ груп - за рахунок субвенції з обласного бюджету</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</si>
  <si>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</si>
  <si>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</si>
  <si>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</si>
  <si>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</si>
  <si>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24</t>
  </si>
  <si>
    <t>Сектор культури райдержадміністрації</t>
  </si>
  <si>
    <t>110000</t>
  </si>
  <si>
    <t>Культура і мистецтво</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</si>
  <si>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</si>
  <si>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</si>
  <si>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</si>
  <si>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</si>
  <si>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</si>
  <si>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</si>
  <si>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</si>
  <si>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</si>
  <si>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</si>
  <si>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</si>
  <si>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Всього:</t>
  </si>
  <si>
    <t>76</t>
  </si>
  <si>
    <t>Фінансове управління райдержадміністрації</t>
  </si>
  <si>
    <t>250313</t>
  </si>
  <si>
    <t xml:space="preserve">Додаткова дотація з державного бюджету на вирівнювання фінансової забезпеченості місцевих бюджетів </t>
  </si>
  <si>
    <t>250380</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</si>
  <si>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</si>
  <si>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в тому числі:</t>
  </si>
  <si>
    <t>Мар"ївській сільській раді: придбання газового котла для Виноградівського дошкільного навчального закладу "Барвінок"</t>
  </si>
  <si>
    <t>Новоолександрівській сільській раді: придбання обладнання для дитячого майданчика Новоолександрівського дошкільного навчального закладу "Барвінок"</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</si>
</sst>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2"/>
      <name val="Times New Roman Cyr"/>
      <family val="1"/>
    </font>
    <font>
      <b/>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30"/>
      <name val="Times New Roman"/>
      <family val="1"/>
    </font>
    <font>
      <sz val="10"/>
      <color indexed="30"/>
      <name val="Times New Roman"/>
      <family val="1"/>
    </font>
    <font>
      <sz val="12"/>
      <color indexed="8"/>
      <name val="Times New Roman"/>
      <family val="1"/>
    </font>
    <font>
      <b/>
      <sz val="12"/>
      <color indexed="8"/>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5" borderId="7" applyNumberFormat="0" applyAlignment="0" applyProtection="0"/>
    <xf numFmtId="0" fontId="24" fillId="0" borderId="0" applyNumberFormat="0" applyFill="0" applyBorder="0" applyAlignment="0" applyProtection="0"/>
    <xf numFmtId="0" fontId="25" fillId="8" borderId="0" applyNumberFormat="0" applyBorder="0" applyAlignment="0" applyProtection="0"/>
    <xf numFmtId="0" fontId="6" fillId="0" borderId="0" applyNumberFormat="0" applyFill="0" applyBorder="0" applyAlignment="0" applyProtection="0"/>
    <xf numFmtId="0" fontId="26" fillId="16"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17" borderId="0" applyNumberFormat="0" applyBorder="0" applyAlignment="0" applyProtection="0"/>
  </cellStyleXfs>
  <cellXfs count="8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49" fontId="12" fillId="0" borderId="0" xfId="0" applyNumberFormat="1" applyFont="1" applyAlignment="1">
      <alignment horizontal="center" vertical="top"/>
    </xf>
    <xf numFmtId="174" fontId="9" fillId="0" borderId="0" xfId="0" applyNumberFormat="1" applyFont="1" applyAlignment="1">
      <alignment vertical="justify"/>
    </xf>
    <xf numFmtId="0" fontId="12" fillId="0" borderId="0" xfId="0" applyFont="1" applyAlignment="1" applyProtection="1">
      <alignment horizontal="left" vertical="top" wrapText="1"/>
      <protection locked="0"/>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0" fontId="9" fillId="0" borderId="0" xfId="0" applyFont="1" applyBorder="1" applyAlignment="1">
      <alignment horizontal="right" vertical="top"/>
    </xf>
    <xf numFmtId="0" fontId="13" fillId="0" borderId="0" xfId="0" applyFont="1" applyAlignment="1" applyProtection="1">
      <alignment horizontal="left" vertical="top" wrapText="1"/>
      <protection locked="0"/>
    </xf>
    <xf numFmtId="49" fontId="10" fillId="0" borderId="0" xfId="0" applyNumberFormat="1" applyFont="1" applyAlignment="1">
      <alignment horizontal="center" vertical="top" wrapText="1"/>
    </xf>
    <xf numFmtId="0" fontId="9" fillId="0" borderId="0" xfId="0" applyFont="1" applyAlignment="1">
      <alignment horizontal="right" vertical="top"/>
    </xf>
    <xf numFmtId="0" fontId="10" fillId="0" borderId="0" xfId="0" applyFont="1" applyAlignment="1">
      <alignment horizontal="left" vertical="top" wrapText="1" shrinkToFit="1"/>
    </xf>
    <xf numFmtId="174" fontId="10" fillId="0" borderId="0" xfId="0" applyNumberFormat="1" applyFont="1" applyAlignment="1">
      <alignment horizontal="right" vertical="top"/>
    </xf>
    <xf numFmtId="182" fontId="9" fillId="0" borderId="0" xfId="0" applyNumberFormat="1" applyFont="1" applyAlignment="1">
      <alignment horizontal="right" vertical="top"/>
    </xf>
    <xf numFmtId="182" fontId="9" fillId="0" borderId="0" xfId="0" applyNumberFormat="1" applyFont="1" applyBorder="1" applyAlignment="1">
      <alignment horizontal="right" vertical="top"/>
    </xf>
    <xf numFmtId="182" fontId="9" fillId="0" borderId="0" xfId="0" applyNumberFormat="1" applyFont="1" applyAlignment="1">
      <alignment vertical="justify"/>
    </xf>
    <xf numFmtId="182" fontId="10" fillId="0" borderId="0" xfId="0" applyNumberFormat="1" applyFont="1" applyBorder="1" applyAlignment="1">
      <alignment horizontal="right" vertical="top"/>
    </xf>
    <xf numFmtId="0" fontId="31" fillId="0" borderId="0" xfId="0" applyFont="1" applyBorder="1" applyAlignment="1">
      <alignment horizontal="right" vertical="top"/>
    </xf>
    <xf numFmtId="0" fontId="32" fillId="0" borderId="0" xfId="0" applyFont="1" applyAlignment="1">
      <alignment/>
    </xf>
    <xf numFmtId="0" fontId="9" fillId="0" borderId="0" xfId="0" applyFont="1" applyBorder="1" applyAlignment="1" applyProtection="1">
      <alignment horizontal="right" vertical="top"/>
      <protection locked="0"/>
    </xf>
    <xf numFmtId="174" fontId="10" fillId="0" borderId="0" xfId="0" applyNumberFormat="1" applyFont="1" applyBorder="1" applyAlignment="1" applyProtection="1">
      <alignment horizontal="right" vertical="top"/>
      <protection locked="0"/>
    </xf>
    <xf numFmtId="174" fontId="9" fillId="0" borderId="0" xfId="0" applyNumberFormat="1" applyFont="1" applyBorder="1" applyAlignment="1" applyProtection="1">
      <alignment horizontal="right" vertical="top"/>
      <protection locked="0"/>
    </xf>
    <xf numFmtId="182" fontId="10" fillId="0" borderId="0" xfId="0" applyNumberFormat="1" applyFont="1" applyAlignment="1">
      <alignment vertical="top"/>
    </xf>
    <xf numFmtId="49" fontId="9" fillId="0" borderId="0" xfId="0" applyNumberFormat="1" applyFont="1" applyFill="1" applyAlignment="1">
      <alignment horizontal="center" vertical="top" wrapText="1"/>
    </xf>
    <xf numFmtId="182" fontId="10" fillId="0" borderId="0" xfId="0" applyNumberFormat="1" applyFont="1" applyAlignment="1">
      <alignment horizontal="right" vertical="top"/>
    </xf>
    <xf numFmtId="174" fontId="9" fillId="0" borderId="0" xfId="0" applyNumberFormat="1" applyFont="1" applyFill="1" applyAlignment="1">
      <alignment vertical="justify"/>
    </xf>
    <xf numFmtId="0" fontId="12" fillId="0" borderId="0" xfId="0" applyFont="1" applyFill="1" applyAlignment="1" applyProtection="1">
      <alignment horizontal="left" vertical="top" wrapText="1"/>
      <protection locked="0"/>
    </xf>
    <xf numFmtId="174" fontId="9" fillId="0" borderId="0" xfId="0" applyNumberFormat="1" applyFont="1" applyBorder="1" applyAlignment="1">
      <alignment horizontal="right" vertical="top"/>
    </xf>
    <xf numFmtId="182" fontId="9" fillId="0" borderId="0" xfId="0" applyNumberFormat="1" applyFont="1" applyFill="1" applyAlignment="1">
      <alignment vertical="justify"/>
    </xf>
    <xf numFmtId="0" fontId="2" fillId="0" borderId="0" xfId="0" applyFont="1" applyBorder="1" applyAlignment="1">
      <alignment horizontal="center"/>
    </xf>
    <xf numFmtId="0" fontId="4" fillId="0" borderId="0" xfId="0" applyFont="1" applyBorder="1" applyAlignment="1" applyProtection="1">
      <alignment horizontal="center"/>
      <protection locked="0"/>
    </xf>
    <xf numFmtId="0" fontId="12" fillId="0" borderId="0" xfId="0" applyNumberFormat="1" applyFont="1" applyBorder="1" applyAlignment="1" applyProtection="1">
      <alignment horizontal="left" vertical="top"/>
      <protection locked="0"/>
    </xf>
    <xf numFmtId="174" fontId="33" fillId="0" borderId="0" xfId="0" applyNumberFormat="1" applyFont="1" applyBorder="1" applyAlignment="1" applyProtection="1">
      <alignment horizontal="right"/>
      <protection locked="0"/>
    </xf>
    <xf numFmtId="0" fontId="12" fillId="0" borderId="0" xfId="0" applyFont="1" applyAlignment="1" applyProtection="1">
      <alignment horizontal="left" vertical="top"/>
      <protection locked="0"/>
    </xf>
    <xf numFmtId="0" fontId="12" fillId="0" borderId="0" xfId="0" applyFont="1" applyAlignment="1" applyProtection="1">
      <alignment horizontal="left" wrapText="1"/>
      <protection locked="0"/>
    </xf>
    <xf numFmtId="49" fontId="13" fillId="0" borderId="0" xfId="0" applyNumberFormat="1" applyFont="1" applyAlignment="1">
      <alignment horizontal="center" vertical="top"/>
    </xf>
    <xf numFmtId="0" fontId="10" fillId="0" borderId="0" xfId="0" applyFont="1" applyAlignment="1">
      <alignment horizontal="left" vertical="top"/>
    </xf>
    <xf numFmtId="0" fontId="10" fillId="0" borderId="0" xfId="0" applyFont="1" applyBorder="1" applyAlignment="1">
      <alignment horizontal="left"/>
    </xf>
    <xf numFmtId="174" fontId="34" fillId="0" borderId="0" xfId="0" applyNumberFormat="1" applyFont="1" applyBorder="1" applyAlignment="1" applyProtection="1">
      <alignment horizontal="right"/>
      <protection locked="0"/>
    </xf>
    <xf numFmtId="182" fontId="9" fillId="0" borderId="0" xfId="0" applyNumberFormat="1" applyFont="1" applyBorder="1" applyAlignment="1" applyProtection="1">
      <alignment horizontal="right" vertical="top"/>
      <protection locked="0"/>
    </xf>
    <xf numFmtId="182" fontId="10" fillId="0" borderId="0" xfId="0" applyNumberFormat="1" applyFont="1" applyBorder="1" applyAlignment="1" applyProtection="1">
      <alignment horizontal="right" vertical="top"/>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92"/>
  <sheetViews>
    <sheetView tabSelected="1" view="pageBreakPreview" zoomScale="85" zoomScaleNormal="75" zoomScaleSheetLayoutView="85" zoomScalePageLayoutView="0" workbookViewId="0" topLeftCell="A4">
      <pane xSplit="2" ySplit="7" topLeftCell="H84" activePane="bottomRight" state="frozen"/>
      <selection pane="topLeft" activeCell="A4" sqref="A4"/>
      <selection pane="topRight" activeCell="C4" sqref="C4"/>
      <selection pane="bottomLeft" activeCell="A11" sqref="A11"/>
      <selection pane="bottomRight" activeCell="C70" sqref="C70"/>
    </sheetView>
  </sheetViews>
  <sheetFormatPr defaultColWidth="9.00390625" defaultRowHeight="12.75"/>
  <cols>
    <col min="1" max="1" width="18.25390625" style="1" customWidth="1"/>
    <col min="2" max="2" width="63.625" style="1" customWidth="1"/>
    <col min="3" max="3" width="15.875" style="1" customWidth="1"/>
    <col min="4" max="4" width="14.87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28</v>
      </c>
    </row>
    <row r="2" spans="9:12" ht="12.75">
      <c r="I2" s="1" t="s">
        <v>9</v>
      </c>
      <c r="L2" s="1" t="s">
        <v>23</v>
      </c>
    </row>
    <row r="3" spans="9:12" ht="12.75">
      <c r="I3" s="1" t="s">
        <v>9</v>
      </c>
      <c r="L3" s="1" t="s">
        <v>25</v>
      </c>
    </row>
    <row r="4" spans="1:13" ht="20.25">
      <c r="A4" s="70" t="s">
        <v>32</v>
      </c>
      <c r="B4" s="70"/>
      <c r="C4" s="70"/>
      <c r="D4" s="70"/>
      <c r="E4" s="70"/>
      <c r="F4" s="70"/>
      <c r="G4" s="70"/>
      <c r="H4" s="70"/>
      <c r="I4" s="70"/>
      <c r="J4" s="70"/>
      <c r="K4" s="70"/>
      <c r="L4" s="70"/>
      <c r="M4" s="70"/>
    </row>
    <row r="5" ht="13.5" thickBot="1">
      <c r="M5" s="1" t="s">
        <v>4</v>
      </c>
    </row>
    <row r="6" spans="1:13" ht="42.75" customHeight="1">
      <c r="A6" s="14" t="s">
        <v>11</v>
      </c>
      <c r="B6" s="16" t="s">
        <v>13</v>
      </c>
      <c r="C6" s="75" t="s">
        <v>5</v>
      </c>
      <c r="D6" s="76"/>
      <c r="E6" s="76"/>
      <c r="F6" s="75" t="s">
        <v>6</v>
      </c>
      <c r="G6" s="81"/>
      <c r="H6" s="81"/>
      <c r="I6" s="81"/>
      <c r="J6" s="81"/>
      <c r="K6" s="81"/>
      <c r="L6" s="82"/>
      <c r="M6" s="73" t="s">
        <v>20</v>
      </c>
    </row>
    <row r="7" spans="1:13" ht="12.75" customHeight="1">
      <c r="A7" s="64" t="s">
        <v>12</v>
      </c>
      <c r="B7" s="67" t="s">
        <v>14</v>
      </c>
      <c r="C7" s="78" t="s">
        <v>0</v>
      </c>
      <c r="D7" s="72" t="s">
        <v>1</v>
      </c>
      <c r="E7" s="72"/>
      <c r="F7" s="71" t="s">
        <v>0</v>
      </c>
      <c r="G7" s="72" t="s">
        <v>7</v>
      </c>
      <c r="H7" s="72" t="s">
        <v>1</v>
      </c>
      <c r="I7" s="72"/>
      <c r="J7" s="72" t="s">
        <v>8</v>
      </c>
      <c r="K7" s="83" t="s">
        <v>17</v>
      </c>
      <c r="L7" s="84"/>
      <c r="M7" s="74"/>
    </row>
    <row r="8" spans="1:13" ht="12.75" customHeight="1">
      <c r="A8" s="65"/>
      <c r="B8" s="68"/>
      <c r="C8" s="79"/>
      <c r="D8" s="87" t="s">
        <v>2</v>
      </c>
      <c r="E8" s="87" t="s">
        <v>3</v>
      </c>
      <c r="F8" s="71"/>
      <c r="G8" s="72"/>
      <c r="H8" s="87" t="s">
        <v>2</v>
      </c>
      <c r="I8" s="87" t="s">
        <v>3</v>
      </c>
      <c r="J8" s="72"/>
      <c r="K8" s="85" t="s">
        <v>18</v>
      </c>
      <c r="L8" s="17" t="s">
        <v>17</v>
      </c>
      <c r="M8" s="74"/>
    </row>
    <row r="9" spans="1:13" ht="131.25" customHeight="1">
      <c r="A9" s="66"/>
      <c r="B9" s="69"/>
      <c r="C9" s="80"/>
      <c r="D9" s="88"/>
      <c r="E9" s="88"/>
      <c r="F9" s="71"/>
      <c r="G9" s="72"/>
      <c r="H9" s="88"/>
      <c r="I9" s="88"/>
      <c r="J9" s="72"/>
      <c r="K9" s="86"/>
      <c r="L9" s="17" t="s">
        <v>19</v>
      </c>
      <c r="M9" s="74"/>
    </row>
    <row r="10" spans="1:13" ht="10.5" customHeight="1" thickBot="1">
      <c r="A10" s="3">
        <v>1</v>
      </c>
      <c r="B10" s="4">
        <v>2</v>
      </c>
      <c r="C10" s="2">
        <v>3</v>
      </c>
      <c r="D10" s="2">
        <v>4</v>
      </c>
      <c r="E10" s="2">
        <v>5</v>
      </c>
      <c r="F10" s="4">
        <v>6</v>
      </c>
      <c r="G10" s="4">
        <v>7</v>
      </c>
      <c r="H10" s="4">
        <v>8</v>
      </c>
      <c r="I10" s="4">
        <v>9</v>
      </c>
      <c r="J10" s="4">
        <v>10</v>
      </c>
      <c r="K10" s="12">
        <v>11</v>
      </c>
      <c r="L10" s="12">
        <v>12</v>
      </c>
      <c r="M10" s="5">
        <v>13</v>
      </c>
    </row>
    <row r="11" spans="1:13" ht="21.75" customHeight="1">
      <c r="A11" s="15" t="s">
        <v>68</v>
      </c>
      <c r="B11" s="9" t="s">
        <v>69</v>
      </c>
      <c r="C11" s="53"/>
      <c r="D11" s="53"/>
      <c r="E11" s="53"/>
      <c r="F11" s="52"/>
      <c r="G11" s="52"/>
      <c r="H11" s="52"/>
      <c r="I11" s="52"/>
      <c r="J11" s="52"/>
      <c r="K11" s="52"/>
      <c r="L11" s="52"/>
      <c r="M11" s="52"/>
    </row>
    <row r="12" spans="1:13" ht="18.75" customHeight="1">
      <c r="A12" s="15" t="s">
        <v>70</v>
      </c>
      <c r="B12" s="10" t="s">
        <v>71</v>
      </c>
      <c r="C12" s="55">
        <v>-6.631</v>
      </c>
      <c r="D12" s="55">
        <f>1.9+2.9</f>
        <v>4.8</v>
      </c>
      <c r="E12" s="55">
        <f>-11.8+4.3-0.291</f>
        <v>-7.791000000000001</v>
      </c>
      <c r="F12" s="52"/>
      <c r="G12" s="52"/>
      <c r="H12" s="52"/>
      <c r="I12" s="52"/>
      <c r="J12" s="52"/>
      <c r="K12" s="52"/>
      <c r="L12" s="52"/>
      <c r="M12" s="28">
        <f>F12+C12</f>
        <v>-6.631</v>
      </c>
    </row>
    <row r="13" spans="1:13" ht="19.5" customHeight="1">
      <c r="A13" s="32" t="s">
        <v>72</v>
      </c>
      <c r="B13" s="10" t="s">
        <v>73</v>
      </c>
      <c r="C13" s="55">
        <f>C14</f>
        <v>-8</v>
      </c>
      <c r="D13" s="55"/>
      <c r="E13" s="55"/>
      <c r="F13" s="52"/>
      <c r="G13" s="52"/>
      <c r="H13" s="52"/>
      <c r="I13" s="52"/>
      <c r="J13" s="52"/>
      <c r="K13" s="52"/>
      <c r="L13" s="52"/>
      <c r="M13" s="28">
        <f>F13+C13</f>
        <v>-8</v>
      </c>
    </row>
    <row r="14" spans="1:13" ht="21.75" customHeight="1">
      <c r="A14" s="15" t="s">
        <v>74</v>
      </c>
      <c r="B14" s="54" t="s">
        <v>75</v>
      </c>
      <c r="C14" s="55">
        <v>-8</v>
      </c>
      <c r="D14" s="55"/>
      <c r="E14" s="55"/>
      <c r="F14" s="52"/>
      <c r="G14" s="52"/>
      <c r="H14" s="52"/>
      <c r="I14" s="52"/>
      <c r="J14" s="52"/>
      <c r="K14" s="52"/>
      <c r="L14" s="52"/>
      <c r="M14" s="28">
        <f>F14+C14</f>
        <v>-8</v>
      </c>
    </row>
    <row r="15" spans="1:13" ht="16.5" customHeight="1">
      <c r="A15" s="52"/>
      <c r="B15" s="60" t="s">
        <v>0</v>
      </c>
      <c r="C15" s="61">
        <f>C12+C14</f>
        <v>-14.631</v>
      </c>
      <c r="D15" s="61">
        <f>D12+D14</f>
        <v>4.8</v>
      </c>
      <c r="E15" s="61">
        <f>E12+E14</f>
        <v>-7.791000000000001</v>
      </c>
      <c r="F15" s="52"/>
      <c r="G15" s="52"/>
      <c r="H15" s="52"/>
      <c r="I15" s="52"/>
      <c r="J15" s="52"/>
      <c r="K15" s="52"/>
      <c r="L15" s="52"/>
      <c r="M15" s="29">
        <f>F15+C15</f>
        <v>-14.631</v>
      </c>
    </row>
    <row r="16" spans="1:13" ht="15.75" customHeight="1">
      <c r="A16" s="15" t="s">
        <v>26</v>
      </c>
      <c r="B16" s="9" t="s">
        <v>27</v>
      </c>
      <c r="C16" s="42"/>
      <c r="D16" s="42"/>
      <c r="E16" s="42"/>
      <c r="F16" s="30"/>
      <c r="G16" s="30"/>
      <c r="H16" s="30"/>
      <c r="I16" s="30"/>
      <c r="J16" s="30"/>
      <c r="K16" s="30"/>
      <c r="L16" s="30"/>
      <c r="M16" s="30"/>
    </row>
    <row r="17" spans="1:13" ht="15.75" customHeight="1">
      <c r="A17" s="15" t="s">
        <v>76</v>
      </c>
      <c r="B17" s="56" t="s">
        <v>77</v>
      </c>
      <c r="C17" s="42">
        <v>-3.9</v>
      </c>
      <c r="D17" s="42"/>
      <c r="E17" s="42"/>
      <c r="F17" s="30"/>
      <c r="G17" s="30"/>
      <c r="H17" s="30"/>
      <c r="I17" s="30"/>
      <c r="J17" s="30"/>
      <c r="K17" s="30"/>
      <c r="L17" s="30"/>
      <c r="M17" s="28">
        <f>F17+C17</f>
        <v>-3.9</v>
      </c>
    </row>
    <row r="18" spans="1:13" ht="21" customHeight="1">
      <c r="A18" s="24" t="s">
        <v>43</v>
      </c>
      <c r="B18" s="26" t="s">
        <v>44</v>
      </c>
      <c r="C18" s="44">
        <f>10+64.531+12+7.01+15.8+6.01+37.21-26.68</f>
        <v>125.881</v>
      </c>
      <c r="D18" s="44"/>
      <c r="E18" s="44">
        <v>-26.68</v>
      </c>
      <c r="F18" s="50">
        <f>G18+J18</f>
        <v>0</v>
      </c>
      <c r="G18" s="40"/>
      <c r="H18" s="40"/>
      <c r="I18" s="40"/>
      <c r="J18" s="50"/>
      <c r="K18" s="50"/>
      <c r="L18" s="40"/>
      <c r="M18" s="28">
        <f>F18+C18</f>
        <v>125.881</v>
      </c>
    </row>
    <row r="19" spans="1:13" ht="68.25" customHeight="1">
      <c r="A19" s="24" t="s">
        <v>78</v>
      </c>
      <c r="B19" s="26" t="s">
        <v>79</v>
      </c>
      <c r="C19" s="44">
        <v>-20</v>
      </c>
      <c r="D19" s="44"/>
      <c r="E19" s="44"/>
      <c r="F19" s="50"/>
      <c r="G19" s="40"/>
      <c r="H19" s="40"/>
      <c r="I19" s="40"/>
      <c r="J19" s="50"/>
      <c r="K19" s="50"/>
      <c r="L19" s="40"/>
      <c r="M19" s="28">
        <f>F19+C19</f>
        <v>-20</v>
      </c>
    </row>
    <row r="20" spans="1:13" ht="17.25" customHeight="1">
      <c r="A20" s="24"/>
      <c r="B20" s="31" t="s">
        <v>0</v>
      </c>
      <c r="C20" s="43">
        <f>C18+C17+C19</f>
        <v>101.981</v>
      </c>
      <c r="D20" s="43">
        <f>D18+D17+D19</f>
        <v>0</v>
      </c>
      <c r="E20" s="43">
        <f>E18+E17+E19</f>
        <v>-26.68</v>
      </c>
      <c r="F20" s="43">
        <f aca="true" t="shared" si="0" ref="F20:L20">F18</f>
        <v>0</v>
      </c>
      <c r="G20" s="43">
        <f t="shared" si="0"/>
        <v>0</v>
      </c>
      <c r="H20" s="43">
        <f t="shared" si="0"/>
        <v>0</v>
      </c>
      <c r="I20" s="43">
        <f t="shared" si="0"/>
        <v>0</v>
      </c>
      <c r="J20" s="43">
        <f t="shared" si="0"/>
        <v>0</v>
      </c>
      <c r="K20" s="43">
        <f t="shared" si="0"/>
        <v>0</v>
      </c>
      <c r="L20" s="43">
        <f t="shared" si="0"/>
        <v>0</v>
      </c>
      <c r="M20" s="29">
        <f>F20+C20</f>
        <v>101.981</v>
      </c>
    </row>
    <row r="21" spans="1:13" ht="17.25" customHeight="1">
      <c r="A21" s="15" t="s">
        <v>29</v>
      </c>
      <c r="B21" s="34" t="s">
        <v>31</v>
      </c>
      <c r="C21" s="43"/>
      <c r="D21" s="43"/>
      <c r="E21" s="43"/>
      <c r="F21" s="43"/>
      <c r="G21" s="43"/>
      <c r="H21" s="43"/>
      <c r="I21" s="43"/>
      <c r="J21" s="43"/>
      <c r="K21" s="43"/>
      <c r="L21" s="43"/>
      <c r="M21" s="29"/>
    </row>
    <row r="22" spans="1:13" ht="17.25" customHeight="1">
      <c r="A22" s="32" t="s">
        <v>80</v>
      </c>
      <c r="B22" s="9" t="s">
        <v>81</v>
      </c>
      <c r="C22" s="63">
        <f>C23+C24+C25+C26+C27</f>
        <v>641.94066</v>
      </c>
      <c r="D22" s="43">
        <f>D23+D24+D25+D26+D27</f>
        <v>301.7</v>
      </c>
      <c r="E22" s="43">
        <f>E23+E24+E25+E26+E27</f>
        <v>226.6</v>
      </c>
      <c r="F22" s="43">
        <f>G22+J22</f>
        <v>7</v>
      </c>
      <c r="G22" s="43">
        <f aca="true" t="shared" si="1" ref="G22:L22">G23+G24+G25+G26+G27</f>
        <v>0</v>
      </c>
      <c r="H22" s="43">
        <f t="shared" si="1"/>
        <v>0</v>
      </c>
      <c r="I22" s="43">
        <f t="shared" si="1"/>
        <v>0</v>
      </c>
      <c r="J22" s="43">
        <f t="shared" si="1"/>
        <v>7</v>
      </c>
      <c r="K22" s="43">
        <f t="shared" si="1"/>
        <v>7</v>
      </c>
      <c r="L22" s="43">
        <f t="shared" si="1"/>
        <v>7</v>
      </c>
      <c r="M22" s="39">
        <f>F22+C22</f>
        <v>648.94066</v>
      </c>
    </row>
    <row r="23" spans="1:13" ht="39.75" customHeight="1">
      <c r="A23" s="24" t="s">
        <v>82</v>
      </c>
      <c r="B23" s="26" t="s">
        <v>83</v>
      </c>
      <c r="C23" s="44">
        <f>-28.26+98+273+98.8+117.233-4+0.4+3</f>
        <v>558.173</v>
      </c>
      <c r="D23" s="44">
        <v>273</v>
      </c>
      <c r="E23" s="44">
        <f>117.233+98</f>
        <v>215.233</v>
      </c>
      <c r="F23" s="44">
        <f>G23+J23</f>
        <v>7</v>
      </c>
      <c r="G23" s="43"/>
      <c r="H23" s="43"/>
      <c r="I23" s="43"/>
      <c r="J23" s="44">
        <v>7</v>
      </c>
      <c r="K23" s="44">
        <v>7</v>
      </c>
      <c r="L23" s="44">
        <v>7</v>
      </c>
      <c r="M23" s="28">
        <f>F23+C23</f>
        <v>565.173</v>
      </c>
    </row>
    <row r="24" spans="1:13" ht="36" customHeight="1">
      <c r="A24" s="24" t="s">
        <v>84</v>
      </c>
      <c r="B24" s="26" t="s">
        <v>85</v>
      </c>
      <c r="C24" s="44">
        <f>-10+14.7+5.23-6.8</f>
        <v>3.13</v>
      </c>
      <c r="D24" s="44">
        <v>10.7</v>
      </c>
      <c r="E24" s="44">
        <v>5.23</v>
      </c>
      <c r="F24" s="43"/>
      <c r="G24" s="43"/>
      <c r="H24" s="43"/>
      <c r="I24" s="43"/>
      <c r="J24" s="43"/>
      <c r="K24" s="43"/>
      <c r="L24" s="43"/>
      <c r="M24" s="28">
        <f aca="true" t="shared" si="2" ref="M24:M33">F24+C24</f>
        <v>3.13</v>
      </c>
    </row>
    <row r="25" spans="1:13" ht="21.75" customHeight="1">
      <c r="A25" s="24" t="s">
        <v>86</v>
      </c>
      <c r="B25" s="56" t="s">
        <v>87</v>
      </c>
      <c r="C25" s="44">
        <f>-0.4+5.4+0.602</f>
        <v>5.602</v>
      </c>
      <c r="D25" s="44">
        <v>4.1</v>
      </c>
      <c r="E25" s="44">
        <v>0.602</v>
      </c>
      <c r="F25" s="43"/>
      <c r="G25" s="43"/>
      <c r="H25" s="43"/>
      <c r="I25" s="43"/>
      <c r="J25" s="43"/>
      <c r="K25" s="43"/>
      <c r="L25" s="43"/>
      <c r="M25" s="28">
        <f t="shared" si="2"/>
        <v>5.602</v>
      </c>
    </row>
    <row r="26" spans="1:13" ht="27" customHeight="1">
      <c r="A26" s="24" t="s">
        <v>88</v>
      </c>
      <c r="B26" s="56" t="s">
        <v>89</v>
      </c>
      <c r="C26" s="44">
        <f>19+5.535+0.5</f>
        <v>25.035</v>
      </c>
      <c r="D26" s="44">
        <v>13.9</v>
      </c>
      <c r="E26" s="44">
        <v>5.535</v>
      </c>
      <c r="F26" s="43"/>
      <c r="G26" s="43"/>
      <c r="H26" s="43"/>
      <c r="I26" s="43"/>
      <c r="J26" s="43"/>
      <c r="K26" s="43"/>
      <c r="L26" s="43"/>
      <c r="M26" s="28">
        <f t="shared" si="2"/>
        <v>25.035</v>
      </c>
    </row>
    <row r="27" spans="1:13" ht="17.25" customHeight="1">
      <c r="A27" s="24" t="s">
        <v>76</v>
      </c>
      <c r="B27" s="56" t="s">
        <v>77</v>
      </c>
      <c r="C27" s="62">
        <f>4+2+16.26+15.34066+5+7.4</f>
        <v>50.00066</v>
      </c>
      <c r="D27" s="43"/>
      <c r="E27" s="43"/>
      <c r="F27" s="43"/>
      <c r="G27" s="43"/>
      <c r="H27" s="43"/>
      <c r="I27" s="43"/>
      <c r="J27" s="43"/>
      <c r="K27" s="43"/>
      <c r="L27" s="43"/>
      <c r="M27" s="37">
        <f t="shared" si="2"/>
        <v>50.00066</v>
      </c>
    </row>
    <row r="28" spans="1:13" ht="32.25" customHeight="1">
      <c r="A28" s="24" t="s">
        <v>90</v>
      </c>
      <c r="B28" s="57" t="s">
        <v>91</v>
      </c>
      <c r="C28" s="44">
        <v>-6</v>
      </c>
      <c r="D28" s="43"/>
      <c r="E28" s="43"/>
      <c r="F28" s="43"/>
      <c r="G28" s="43"/>
      <c r="H28" s="43"/>
      <c r="I28" s="43"/>
      <c r="J28" s="43"/>
      <c r="K28" s="43"/>
      <c r="L28" s="43"/>
      <c r="M28" s="28">
        <f t="shared" si="2"/>
        <v>-6</v>
      </c>
    </row>
    <row r="29" spans="1:13" ht="17.25" customHeight="1">
      <c r="A29" s="58" t="s">
        <v>92</v>
      </c>
      <c r="B29" s="31" t="s">
        <v>93</v>
      </c>
      <c r="C29" s="43">
        <f>C30+C31+C32+C33</f>
        <v>8.1</v>
      </c>
      <c r="D29" s="43">
        <f>D30+D31+D32+D33</f>
        <v>4.8</v>
      </c>
      <c r="E29" s="43">
        <f>E30+E31+E32+E33</f>
        <v>0</v>
      </c>
      <c r="F29" s="43"/>
      <c r="G29" s="43"/>
      <c r="H29" s="43"/>
      <c r="I29" s="43"/>
      <c r="J29" s="43"/>
      <c r="K29" s="43"/>
      <c r="L29" s="43"/>
      <c r="M29" s="28">
        <f t="shared" si="2"/>
        <v>8.1</v>
      </c>
    </row>
    <row r="30" spans="1:13" ht="33" customHeight="1">
      <c r="A30" s="24" t="s">
        <v>94</v>
      </c>
      <c r="B30" s="26" t="s">
        <v>95</v>
      </c>
      <c r="C30" s="44">
        <f>6.6</f>
        <v>6.6</v>
      </c>
      <c r="D30" s="44">
        <v>4.8</v>
      </c>
      <c r="E30" s="44"/>
      <c r="F30" s="43"/>
      <c r="G30" s="43"/>
      <c r="H30" s="43"/>
      <c r="I30" s="43"/>
      <c r="J30" s="43"/>
      <c r="K30" s="43"/>
      <c r="L30" s="43"/>
      <c r="M30" s="28">
        <f t="shared" si="2"/>
        <v>6.6</v>
      </c>
    </row>
    <row r="31" spans="1:13" ht="23.25" customHeight="1">
      <c r="A31" s="24" t="s">
        <v>96</v>
      </c>
      <c r="B31" s="26" t="s">
        <v>97</v>
      </c>
      <c r="C31" s="44">
        <v>5</v>
      </c>
      <c r="D31" s="43"/>
      <c r="E31" s="43"/>
      <c r="F31" s="43"/>
      <c r="G31" s="43"/>
      <c r="H31" s="43"/>
      <c r="I31" s="43"/>
      <c r="J31" s="43"/>
      <c r="K31" s="43"/>
      <c r="L31" s="43"/>
      <c r="M31" s="28">
        <f t="shared" si="2"/>
        <v>5</v>
      </c>
    </row>
    <row r="32" spans="1:13" ht="35.25" customHeight="1">
      <c r="A32" s="24" t="s">
        <v>98</v>
      </c>
      <c r="B32" s="26" t="s">
        <v>99</v>
      </c>
      <c r="C32" s="44">
        <v>-5</v>
      </c>
      <c r="D32" s="43"/>
      <c r="E32" s="43"/>
      <c r="F32" s="43"/>
      <c r="G32" s="43"/>
      <c r="H32" s="43"/>
      <c r="I32" s="43"/>
      <c r="J32" s="43"/>
      <c r="K32" s="43"/>
      <c r="L32" s="43"/>
      <c r="M32" s="28">
        <f t="shared" si="2"/>
        <v>-5</v>
      </c>
    </row>
    <row r="33" spans="1:13" ht="33" customHeight="1">
      <c r="A33" s="24" t="s">
        <v>100</v>
      </c>
      <c r="B33" s="26" t="s">
        <v>101</v>
      </c>
      <c r="C33" s="44">
        <v>1.5</v>
      </c>
      <c r="D33" s="43"/>
      <c r="E33" s="43"/>
      <c r="F33" s="43"/>
      <c r="G33" s="43"/>
      <c r="H33" s="43"/>
      <c r="I33" s="43"/>
      <c r="J33" s="43"/>
      <c r="K33" s="43"/>
      <c r="L33" s="43"/>
      <c r="M33" s="28">
        <f t="shared" si="2"/>
        <v>1.5</v>
      </c>
    </row>
    <row r="34" spans="1:13" ht="23.25" customHeight="1">
      <c r="A34" s="24"/>
      <c r="B34" s="31" t="s">
        <v>0</v>
      </c>
      <c r="C34" s="63">
        <f>C22+C28+C29</f>
        <v>644.04066</v>
      </c>
      <c r="D34" s="43">
        <f>D22+D28+D29</f>
        <v>306.5</v>
      </c>
      <c r="E34" s="43">
        <f>E22+E28+E29</f>
        <v>226.6</v>
      </c>
      <c r="F34" s="43">
        <f>G34+J34</f>
        <v>7</v>
      </c>
      <c r="G34" s="43">
        <f aca="true" t="shared" si="3" ref="G34:L34">G22+G28+G29</f>
        <v>0</v>
      </c>
      <c r="H34" s="43">
        <f t="shared" si="3"/>
        <v>0</v>
      </c>
      <c r="I34" s="43">
        <f t="shared" si="3"/>
        <v>0</v>
      </c>
      <c r="J34" s="43">
        <f t="shared" si="3"/>
        <v>7</v>
      </c>
      <c r="K34" s="43">
        <f t="shared" si="3"/>
        <v>7</v>
      </c>
      <c r="L34" s="43">
        <f t="shared" si="3"/>
        <v>7</v>
      </c>
      <c r="M34" s="47">
        <f>C34+F34</f>
        <v>651.04066</v>
      </c>
    </row>
    <row r="35" spans="1:14" ht="30.75" customHeight="1">
      <c r="A35" s="15" t="s">
        <v>24</v>
      </c>
      <c r="B35" s="9" t="s">
        <v>30</v>
      </c>
      <c r="C35" s="27"/>
      <c r="D35" s="27"/>
      <c r="E35" s="27"/>
      <c r="F35" s="33"/>
      <c r="G35" s="33"/>
      <c r="H35" s="33"/>
      <c r="I35" s="33"/>
      <c r="J35" s="33"/>
      <c r="K35" s="33"/>
      <c r="L35" s="33"/>
      <c r="M35" s="27"/>
      <c r="N35" s="19"/>
    </row>
    <row r="36" spans="1:15" ht="22.5" customHeight="1">
      <c r="A36" s="32" t="s">
        <v>21</v>
      </c>
      <c r="B36" s="9" t="s">
        <v>22</v>
      </c>
      <c r="C36" s="47">
        <f>+C38+C40+C42+C43+C56+C41+C55+C45+C46+C47+C48+C51+C52+C63+C37+C39+C44+C49+C50+C53+C54+C57+C59+C60+C61+C62+C64+C65</f>
        <v>-1058.6799500000004</v>
      </c>
      <c r="D36" s="47">
        <f>+D38+D40+D42+D43+D56+D41+D55+D45+D46+D47+D48+D51+D52+D63+D37+D39+D44+D49+D50+D53+D54+D57+D59+D60+D61+D62+D64+D65</f>
        <v>11.116</v>
      </c>
      <c r="E36" s="47">
        <f>+E38+E40+E42+E43+E56+E41+E55+E45+E46+E47+E48+E51+E52+E63+E37+E39+E44+E49+E50+E53+E54+E57+E59+E60+E61+E62+E64+E65</f>
        <v>12.476999999999999</v>
      </c>
      <c r="F36" s="47">
        <f aca="true" t="shared" si="4" ref="F36:L36">+F38+F40+F42+F43+F56+F41+F55</f>
        <v>0</v>
      </c>
      <c r="G36" s="47">
        <f t="shared" si="4"/>
        <v>0</v>
      </c>
      <c r="H36" s="47">
        <f t="shared" si="4"/>
        <v>0</v>
      </c>
      <c r="I36" s="47">
        <f t="shared" si="4"/>
        <v>0</v>
      </c>
      <c r="J36" s="47">
        <f t="shared" si="4"/>
        <v>0</v>
      </c>
      <c r="K36" s="47">
        <f t="shared" si="4"/>
        <v>0</v>
      </c>
      <c r="L36" s="47">
        <f t="shared" si="4"/>
        <v>0</v>
      </c>
      <c r="M36" s="35">
        <f>C36+F36</f>
        <v>-1058.6799500000004</v>
      </c>
      <c r="N36" s="19"/>
      <c r="O36" s="41"/>
    </row>
    <row r="37" spans="1:15" ht="193.5" customHeight="1">
      <c r="A37" s="15" t="s">
        <v>130</v>
      </c>
      <c r="B37" s="10" t="s">
        <v>131</v>
      </c>
      <c r="C37" s="27">
        <v>-400</v>
      </c>
      <c r="D37" s="47"/>
      <c r="E37" s="47"/>
      <c r="F37" s="47"/>
      <c r="G37" s="47"/>
      <c r="H37" s="47"/>
      <c r="I37" s="47"/>
      <c r="J37" s="47"/>
      <c r="K37" s="47"/>
      <c r="L37" s="47"/>
      <c r="M37" s="28">
        <f aca="true" t="shared" si="5" ref="M37:M71">F37+C37</f>
        <v>-400</v>
      </c>
      <c r="N37" s="19"/>
      <c r="O37" s="41"/>
    </row>
    <row r="38" spans="1:14" ht="198" customHeight="1">
      <c r="A38" s="15" t="s">
        <v>35</v>
      </c>
      <c r="B38" s="10" t="s">
        <v>36</v>
      </c>
      <c r="C38" s="27">
        <f>-1.112-0.815+0.775</f>
        <v>-1.1520000000000001</v>
      </c>
      <c r="D38" s="35"/>
      <c r="E38" s="35"/>
      <c r="F38" s="27"/>
      <c r="G38" s="35"/>
      <c r="H38" s="35"/>
      <c r="I38" s="35"/>
      <c r="J38" s="35"/>
      <c r="K38" s="35"/>
      <c r="L38" s="35"/>
      <c r="M38" s="28">
        <f t="shared" si="5"/>
        <v>-1.1520000000000001</v>
      </c>
      <c r="N38" s="19"/>
    </row>
    <row r="39" spans="1:14" ht="84" customHeight="1">
      <c r="A39" s="15" t="s">
        <v>118</v>
      </c>
      <c r="B39" s="10" t="s">
        <v>119</v>
      </c>
      <c r="C39" s="36">
        <v>-0.31595</v>
      </c>
      <c r="D39" s="35"/>
      <c r="E39" s="35"/>
      <c r="F39" s="27"/>
      <c r="G39" s="35"/>
      <c r="H39" s="35"/>
      <c r="I39" s="35"/>
      <c r="J39" s="35"/>
      <c r="K39" s="35"/>
      <c r="L39" s="35"/>
      <c r="M39" s="37">
        <f t="shared" si="5"/>
        <v>-0.31595</v>
      </c>
      <c r="N39" s="19"/>
    </row>
    <row r="40" spans="1:14" ht="167.25" customHeight="1">
      <c r="A40" s="15" t="s">
        <v>39</v>
      </c>
      <c r="B40" s="10" t="s">
        <v>40</v>
      </c>
      <c r="C40" s="36">
        <f>-2.14293-0.01052-0.27563</f>
        <v>-2.42908</v>
      </c>
      <c r="D40" s="35"/>
      <c r="E40" s="35"/>
      <c r="F40" s="27"/>
      <c r="G40" s="35"/>
      <c r="H40" s="35"/>
      <c r="I40" s="35"/>
      <c r="J40" s="35"/>
      <c r="K40" s="35"/>
      <c r="L40" s="35"/>
      <c r="M40" s="37">
        <f t="shared" si="5"/>
        <v>-2.42908</v>
      </c>
      <c r="N40" s="19"/>
    </row>
    <row r="41" spans="1:14" ht="66" customHeight="1">
      <c r="A41" s="15" t="s">
        <v>50</v>
      </c>
      <c r="B41" s="10" t="s">
        <v>51</v>
      </c>
      <c r="C41" s="27">
        <v>2</v>
      </c>
      <c r="D41" s="35"/>
      <c r="E41" s="35"/>
      <c r="F41" s="27"/>
      <c r="G41" s="35"/>
      <c r="H41" s="35"/>
      <c r="I41" s="35"/>
      <c r="J41" s="35"/>
      <c r="K41" s="35"/>
      <c r="L41" s="35"/>
      <c r="M41" s="37">
        <f t="shared" si="5"/>
        <v>2</v>
      </c>
      <c r="N41" s="19"/>
    </row>
    <row r="42" spans="1:14" ht="31.5" customHeight="1">
      <c r="A42" s="15" t="s">
        <v>41</v>
      </c>
      <c r="B42" s="10" t="s">
        <v>42</v>
      </c>
      <c r="C42" s="27">
        <f>6.4+0.688</f>
        <v>7.088</v>
      </c>
      <c r="D42" s="35"/>
      <c r="E42" s="35"/>
      <c r="F42" s="27"/>
      <c r="G42" s="35"/>
      <c r="H42" s="35"/>
      <c r="I42" s="35"/>
      <c r="J42" s="35"/>
      <c r="K42" s="35"/>
      <c r="L42" s="35"/>
      <c r="M42" s="28">
        <f t="shared" si="5"/>
        <v>7.088</v>
      </c>
      <c r="N42" s="19"/>
    </row>
    <row r="43" spans="1:14" ht="111.75" customHeight="1">
      <c r="A43" s="24" t="s">
        <v>33</v>
      </c>
      <c r="B43" s="10" t="s">
        <v>34</v>
      </c>
      <c r="C43" s="38">
        <f>1.08593+0.27563</f>
        <v>1.36156</v>
      </c>
      <c r="D43" s="35"/>
      <c r="E43" s="35"/>
      <c r="F43" s="27"/>
      <c r="G43" s="35"/>
      <c r="H43" s="35"/>
      <c r="I43" s="35"/>
      <c r="J43" s="35"/>
      <c r="K43" s="35"/>
      <c r="L43" s="35"/>
      <c r="M43" s="37">
        <f t="shared" si="5"/>
        <v>1.36156</v>
      </c>
      <c r="N43" s="19"/>
    </row>
    <row r="44" spans="1:14" ht="39.75" customHeight="1">
      <c r="A44" s="15" t="s">
        <v>120</v>
      </c>
      <c r="B44" s="10" t="s">
        <v>121</v>
      </c>
      <c r="C44" s="25">
        <f>-79.61+15</f>
        <v>-64.61</v>
      </c>
      <c r="D44" s="35"/>
      <c r="E44" s="35"/>
      <c r="F44" s="27"/>
      <c r="G44" s="35"/>
      <c r="H44" s="35"/>
      <c r="I44" s="35"/>
      <c r="J44" s="35"/>
      <c r="K44" s="35"/>
      <c r="L44" s="35"/>
      <c r="M44" s="37">
        <f t="shared" si="5"/>
        <v>-64.61</v>
      </c>
      <c r="N44" s="19"/>
    </row>
    <row r="45" spans="1:14" ht="33.75" customHeight="1">
      <c r="A45" s="24" t="s">
        <v>56</v>
      </c>
      <c r="B45" s="10" t="s">
        <v>57</v>
      </c>
      <c r="C45" s="25">
        <f>-269.9-26.903</f>
        <v>-296.803</v>
      </c>
      <c r="D45" s="35"/>
      <c r="E45" s="35"/>
      <c r="F45" s="27"/>
      <c r="G45" s="35"/>
      <c r="H45" s="35"/>
      <c r="I45" s="35"/>
      <c r="J45" s="35"/>
      <c r="K45" s="35"/>
      <c r="L45" s="35"/>
      <c r="M45" s="37">
        <f t="shared" si="5"/>
        <v>-296.803</v>
      </c>
      <c r="N45" s="19"/>
    </row>
    <row r="46" spans="1:14" ht="33.75" customHeight="1">
      <c r="A46" s="24" t="s">
        <v>58</v>
      </c>
      <c r="B46" s="10" t="s">
        <v>59</v>
      </c>
      <c r="C46" s="25">
        <f>700+382.786-360.926</f>
        <v>721.8600000000001</v>
      </c>
      <c r="D46" s="35"/>
      <c r="E46" s="35"/>
      <c r="F46" s="27"/>
      <c r="G46" s="35"/>
      <c r="H46" s="35"/>
      <c r="I46" s="35"/>
      <c r="J46" s="35"/>
      <c r="K46" s="35"/>
      <c r="L46" s="35"/>
      <c r="M46" s="37">
        <f t="shared" si="5"/>
        <v>721.8600000000001</v>
      </c>
      <c r="N46" s="19"/>
    </row>
    <row r="47" spans="1:14" ht="33.75" customHeight="1">
      <c r="A47" s="24" t="s">
        <v>60</v>
      </c>
      <c r="B47" s="10" t="s">
        <v>61</v>
      </c>
      <c r="C47" s="25">
        <f>-300-267.168</f>
        <v>-567.168</v>
      </c>
      <c r="D47" s="35"/>
      <c r="E47" s="35"/>
      <c r="F47" s="27"/>
      <c r="G47" s="35"/>
      <c r="H47" s="35"/>
      <c r="I47" s="35"/>
      <c r="J47" s="35"/>
      <c r="K47" s="35"/>
      <c r="L47" s="35"/>
      <c r="M47" s="37">
        <f t="shared" si="5"/>
        <v>-567.168</v>
      </c>
      <c r="N47" s="19"/>
    </row>
    <row r="48" spans="1:14" ht="33.75" customHeight="1">
      <c r="A48" s="24" t="s">
        <v>62</v>
      </c>
      <c r="B48" s="10" t="s">
        <v>63</v>
      </c>
      <c r="C48" s="25">
        <f>-400-200.626</f>
        <v>-600.626</v>
      </c>
      <c r="D48" s="35"/>
      <c r="E48" s="35"/>
      <c r="F48" s="27"/>
      <c r="G48" s="35"/>
      <c r="H48" s="35"/>
      <c r="I48" s="35"/>
      <c r="J48" s="35"/>
      <c r="K48" s="35"/>
      <c r="L48" s="35"/>
      <c r="M48" s="37">
        <f t="shared" si="5"/>
        <v>-600.626</v>
      </c>
      <c r="N48" s="19"/>
    </row>
    <row r="49" spans="1:14" ht="33.75" customHeight="1">
      <c r="A49" s="15" t="s">
        <v>122</v>
      </c>
      <c r="B49" s="10" t="s">
        <v>123</v>
      </c>
      <c r="C49" s="25">
        <v>13.56</v>
      </c>
      <c r="D49" s="35"/>
      <c r="E49" s="35"/>
      <c r="F49" s="27"/>
      <c r="G49" s="35"/>
      <c r="H49" s="35"/>
      <c r="I49" s="35"/>
      <c r="J49" s="35"/>
      <c r="K49" s="35"/>
      <c r="L49" s="35"/>
      <c r="M49" s="37">
        <f t="shared" si="5"/>
        <v>13.56</v>
      </c>
      <c r="N49" s="19"/>
    </row>
    <row r="50" spans="1:14" ht="33.75" customHeight="1">
      <c r="A50" s="15" t="s">
        <v>124</v>
      </c>
      <c r="B50" s="10" t="s">
        <v>125</v>
      </c>
      <c r="C50" s="25">
        <v>-2.486</v>
      </c>
      <c r="D50" s="35"/>
      <c r="E50" s="35"/>
      <c r="F50" s="27"/>
      <c r="G50" s="35"/>
      <c r="H50" s="35"/>
      <c r="I50" s="35"/>
      <c r="J50" s="35"/>
      <c r="K50" s="35"/>
      <c r="L50" s="35"/>
      <c r="M50" s="37">
        <f t="shared" si="5"/>
        <v>-2.486</v>
      </c>
      <c r="N50" s="19"/>
    </row>
    <row r="51" spans="1:14" ht="33.75" customHeight="1">
      <c r="A51" s="24" t="s">
        <v>64</v>
      </c>
      <c r="B51" s="10" t="s">
        <v>65</v>
      </c>
      <c r="C51" s="25">
        <f>640+392.298-34.09</f>
        <v>998.208</v>
      </c>
      <c r="D51" s="35"/>
      <c r="E51" s="35"/>
      <c r="F51" s="27"/>
      <c r="G51" s="35"/>
      <c r="H51" s="35"/>
      <c r="I51" s="35"/>
      <c r="J51" s="35"/>
      <c r="K51" s="35"/>
      <c r="L51" s="35"/>
      <c r="M51" s="37">
        <f t="shared" si="5"/>
        <v>998.208</v>
      </c>
      <c r="N51" s="19"/>
    </row>
    <row r="52" spans="1:14" ht="58.5" customHeight="1">
      <c r="A52" s="24" t="s">
        <v>54</v>
      </c>
      <c r="B52" s="10" t="s">
        <v>55</v>
      </c>
      <c r="C52" s="38">
        <f>1.057+0.01052</f>
        <v>1.06752</v>
      </c>
      <c r="D52" s="35"/>
      <c r="E52" s="35"/>
      <c r="F52" s="27"/>
      <c r="G52" s="35"/>
      <c r="H52" s="35"/>
      <c r="I52" s="35"/>
      <c r="J52" s="35"/>
      <c r="K52" s="35"/>
      <c r="L52" s="35"/>
      <c r="M52" s="37">
        <f t="shared" si="5"/>
        <v>1.06752</v>
      </c>
      <c r="N52" s="19"/>
    </row>
    <row r="53" spans="1:14" ht="64.5" customHeight="1">
      <c r="A53" s="24" t="s">
        <v>132</v>
      </c>
      <c r="B53" s="10" t="s">
        <v>133</v>
      </c>
      <c r="C53" s="25">
        <v>-300</v>
      </c>
      <c r="D53" s="35"/>
      <c r="E53" s="35"/>
      <c r="F53" s="27"/>
      <c r="G53" s="35"/>
      <c r="H53" s="35"/>
      <c r="I53" s="35"/>
      <c r="J53" s="35"/>
      <c r="K53" s="35"/>
      <c r="L53" s="35"/>
      <c r="M53" s="37">
        <f t="shared" si="5"/>
        <v>-300</v>
      </c>
      <c r="N53" s="19"/>
    </row>
    <row r="54" spans="1:14" ht="23.25" customHeight="1">
      <c r="A54" s="15" t="s">
        <v>102</v>
      </c>
      <c r="B54" s="10" t="s">
        <v>103</v>
      </c>
      <c r="C54" s="25">
        <f>-5.26+4.694-3+15</f>
        <v>11.434000000000001</v>
      </c>
      <c r="D54" s="35"/>
      <c r="E54" s="35"/>
      <c r="F54" s="27"/>
      <c r="G54" s="35"/>
      <c r="H54" s="35"/>
      <c r="I54" s="35"/>
      <c r="J54" s="35"/>
      <c r="K54" s="35"/>
      <c r="L54" s="35"/>
      <c r="M54" s="37">
        <f t="shared" si="5"/>
        <v>11.434000000000001</v>
      </c>
      <c r="N54" s="19"/>
    </row>
    <row r="55" spans="1:15" ht="25.5" customHeight="1">
      <c r="A55" s="46" t="s">
        <v>46</v>
      </c>
      <c r="B55" s="49" t="s">
        <v>47</v>
      </c>
      <c r="C55" s="48">
        <v>-1</v>
      </c>
      <c r="D55" s="48"/>
      <c r="E55" s="48"/>
      <c r="F55" s="25"/>
      <c r="G55" s="25"/>
      <c r="H55" s="25"/>
      <c r="I55" s="25"/>
      <c r="J55" s="25"/>
      <c r="K55" s="25"/>
      <c r="L55" s="25"/>
      <c r="M55" s="28">
        <f t="shared" si="5"/>
        <v>-1</v>
      </c>
      <c r="N55" s="19"/>
      <c r="O55" s="41"/>
    </row>
    <row r="56" spans="1:15" ht="35.25" customHeight="1">
      <c r="A56" s="46" t="s">
        <v>49</v>
      </c>
      <c r="B56" s="10" t="s">
        <v>48</v>
      </c>
      <c r="C56" s="48">
        <v>-3</v>
      </c>
      <c r="D56" s="48"/>
      <c r="E56" s="48"/>
      <c r="F56" s="25"/>
      <c r="G56" s="25"/>
      <c r="H56" s="25"/>
      <c r="I56" s="25"/>
      <c r="J56" s="25"/>
      <c r="K56" s="25"/>
      <c r="L56" s="25"/>
      <c r="M56" s="28">
        <f t="shared" si="5"/>
        <v>-3</v>
      </c>
      <c r="N56" s="19"/>
      <c r="O56" s="41"/>
    </row>
    <row r="57" spans="1:15" ht="20.25" customHeight="1">
      <c r="A57" s="46" t="s">
        <v>115</v>
      </c>
      <c r="B57" s="26" t="s">
        <v>116</v>
      </c>
      <c r="C57" s="48">
        <f>2.6</f>
        <v>2.6</v>
      </c>
      <c r="D57" s="48">
        <f>2.04+3.4</f>
        <v>5.4399999999999995</v>
      </c>
      <c r="E57" s="48">
        <v>1.3</v>
      </c>
      <c r="F57" s="25"/>
      <c r="G57" s="25"/>
      <c r="H57" s="25"/>
      <c r="I57" s="25"/>
      <c r="J57" s="25"/>
      <c r="K57" s="25"/>
      <c r="L57" s="25"/>
      <c r="M57" s="28">
        <f t="shared" si="5"/>
        <v>2.6</v>
      </c>
      <c r="N57" s="19"/>
      <c r="O57" s="41"/>
    </row>
    <row r="58" spans="1:15" ht="19.5" customHeight="1">
      <c r="A58" s="46"/>
      <c r="B58" s="26" t="s">
        <v>117</v>
      </c>
      <c r="C58" s="51"/>
      <c r="D58" s="48"/>
      <c r="E58" s="48"/>
      <c r="F58" s="25"/>
      <c r="G58" s="25"/>
      <c r="H58" s="25"/>
      <c r="I58" s="25"/>
      <c r="J58" s="25"/>
      <c r="K58" s="25"/>
      <c r="L58" s="25"/>
      <c r="M58" s="28">
        <f t="shared" si="5"/>
        <v>0</v>
      </c>
      <c r="N58" s="19"/>
      <c r="O58" s="41"/>
    </row>
    <row r="59" spans="1:15" ht="35.25" customHeight="1">
      <c r="A59" s="15" t="s">
        <v>104</v>
      </c>
      <c r="B59" s="10" t="s">
        <v>105</v>
      </c>
      <c r="C59" s="48">
        <f>-7.549+7.549+5.4+23.9-2.3-11.9</f>
        <v>15.099999999999996</v>
      </c>
      <c r="D59" s="48">
        <f>-5.538+2.384+18.7-1.63-17.07+7.2</f>
        <v>4.046</v>
      </c>
      <c r="E59" s="48">
        <f>18.631-7.155-3+4.601</f>
        <v>13.076999999999998</v>
      </c>
      <c r="F59" s="25"/>
      <c r="G59" s="25"/>
      <c r="H59" s="25"/>
      <c r="I59" s="25"/>
      <c r="J59" s="25"/>
      <c r="K59" s="25"/>
      <c r="L59" s="25"/>
      <c r="M59" s="28">
        <f t="shared" si="5"/>
        <v>15.099999999999996</v>
      </c>
      <c r="N59" s="19"/>
      <c r="O59" s="41"/>
    </row>
    <row r="60" spans="1:15" ht="68.25" customHeight="1">
      <c r="A60" s="15" t="s">
        <v>106</v>
      </c>
      <c r="B60" s="10" t="s">
        <v>107</v>
      </c>
      <c r="C60" s="48">
        <f>2.91+2.35+1.923-3.534</f>
        <v>3.649</v>
      </c>
      <c r="D60" s="48"/>
      <c r="E60" s="48"/>
      <c r="F60" s="25"/>
      <c r="G60" s="25"/>
      <c r="H60" s="25"/>
      <c r="I60" s="25"/>
      <c r="J60" s="25"/>
      <c r="K60" s="25"/>
      <c r="L60" s="25"/>
      <c r="M60" s="28">
        <f t="shared" si="5"/>
        <v>3.649</v>
      </c>
      <c r="N60" s="19"/>
      <c r="O60" s="41"/>
    </row>
    <row r="61" spans="1:15" ht="36" customHeight="1">
      <c r="A61" s="15" t="s">
        <v>113</v>
      </c>
      <c r="B61" s="10" t="s">
        <v>114</v>
      </c>
      <c r="C61" s="48">
        <f>-5.4+8.1+2.3</f>
        <v>4.999999999999999</v>
      </c>
      <c r="D61" s="48">
        <v>1.63</v>
      </c>
      <c r="E61" s="48">
        <v>-1.9</v>
      </c>
      <c r="F61" s="25"/>
      <c r="G61" s="25"/>
      <c r="H61" s="25"/>
      <c r="I61" s="25"/>
      <c r="J61" s="25"/>
      <c r="K61" s="25"/>
      <c r="L61" s="25"/>
      <c r="M61" s="28">
        <f t="shared" si="5"/>
        <v>4.999999999999999</v>
      </c>
      <c r="N61" s="19"/>
      <c r="O61" s="41"/>
    </row>
    <row r="62" spans="1:15" ht="32.25" customHeight="1">
      <c r="A62" s="15" t="s">
        <v>111</v>
      </c>
      <c r="B62" s="10" t="s">
        <v>112</v>
      </c>
      <c r="C62" s="48">
        <f>-0.066-0.017</f>
        <v>-0.083</v>
      </c>
      <c r="D62" s="48"/>
      <c r="E62" s="48"/>
      <c r="F62" s="25"/>
      <c r="G62" s="25"/>
      <c r="H62" s="25"/>
      <c r="I62" s="25"/>
      <c r="J62" s="25"/>
      <c r="K62" s="25"/>
      <c r="L62" s="25"/>
      <c r="M62" s="28">
        <f t="shared" si="5"/>
        <v>-0.083</v>
      </c>
      <c r="N62" s="19"/>
      <c r="O62" s="41"/>
    </row>
    <row r="63" spans="1:15" ht="35.25" customHeight="1">
      <c r="A63" s="46" t="s">
        <v>66</v>
      </c>
      <c r="B63" s="10" t="s">
        <v>67</v>
      </c>
      <c r="C63" s="48">
        <f>-370.1-211.851-19.984</f>
        <v>-601.9350000000001</v>
      </c>
      <c r="D63" s="48"/>
      <c r="E63" s="48"/>
      <c r="F63" s="25"/>
      <c r="G63" s="25"/>
      <c r="H63" s="25"/>
      <c r="I63" s="25"/>
      <c r="J63" s="25"/>
      <c r="K63" s="25"/>
      <c r="L63" s="25"/>
      <c r="M63" s="28">
        <f t="shared" si="5"/>
        <v>-601.9350000000001</v>
      </c>
      <c r="N63" s="19"/>
      <c r="O63" s="41"/>
    </row>
    <row r="64" spans="1:15" ht="51" customHeight="1">
      <c r="A64" s="46" t="s">
        <v>126</v>
      </c>
      <c r="B64" s="10" t="s">
        <v>127</v>
      </c>
      <c r="C64" s="48">
        <v>0.252</v>
      </c>
      <c r="D64" s="48"/>
      <c r="E64" s="48"/>
      <c r="F64" s="25"/>
      <c r="G64" s="25"/>
      <c r="H64" s="25"/>
      <c r="I64" s="25"/>
      <c r="J64" s="25"/>
      <c r="K64" s="25"/>
      <c r="L64" s="25"/>
      <c r="M64" s="28">
        <f t="shared" si="5"/>
        <v>0.252</v>
      </c>
      <c r="N64" s="19"/>
      <c r="O64" s="41"/>
    </row>
    <row r="65" spans="1:15" ht="35.25" customHeight="1">
      <c r="A65" s="15" t="s">
        <v>128</v>
      </c>
      <c r="B65" s="10" t="s">
        <v>129</v>
      </c>
      <c r="C65" s="48">
        <v>-0.252</v>
      </c>
      <c r="D65" s="48"/>
      <c r="E65" s="48"/>
      <c r="F65" s="25"/>
      <c r="G65" s="25"/>
      <c r="H65" s="25"/>
      <c r="I65" s="25"/>
      <c r="J65" s="25"/>
      <c r="K65" s="25"/>
      <c r="L65" s="25"/>
      <c r="M65" s="28">
        <f t="shared" si="5"/>
        <v>-0.252</v>
      </c>
      <c r="N65" s="19"/>
      <c r="O65" s="41"/>
    </row>
    <row r="66" spans="1:15" ht="18" customHeight="1">
      <c r="A66" s="46" t="s">
        <v>108</v>
      </c>
      <c r="B66" s="10" t="s">
        <v>109</v>
      </c>
      <c r="C66" s="48">
        <v>-46.594</v>
      </c>
      <c r="D66" s="48"/>
      <c r="E66" s="48"/>
      <c r="F66" s="25"/>
      <c r="G66" s="25"/>
      <c r="H66" s="25"/>
      <c r="I66" s="25"/>
      <c r="J66" s="25"/>
      <c r="K66" s="25"/>
      <c r="L66" s="25"/>
      <c r="M66" s="28">
        <f t="shared" si="5"/>
        <v>-46.594</v>
      </c>
      <c r="N66" s="19"/>
      <c r="O66" s="41"/>
    </row>
    <row r="67" spans="1:15" ht="23.25" customHeight="1">
      <c r="A67" s="46"/>
      <c r="B67" s="10" t="s">
        <v>110</v>
      </c>
      <c r="C67" s="48">
        <v>-46.594</v>
      </c>
      <c r="D67" s="48"/>
      <c r="E67" s="48"/>
      <c r="F67" s="25"/>
      <c r="G67" s="25"/>
      <c r="H67" s="25"/>
      <c r="I67" s="25"/>
      <c r="J67" s="25"/>
      <c r="K67" s="25"/>
      <c r="L67" s="25"/>
      <c r="M67" s="28">
        <f t="shared" si="5"/>
        <v>-46.594</v>
      </c>
      <c r="N67" s="19"/>
      <c r="O67" s="41"/>
    </row>
    <row r="68" spans="1:15" ht="56.25" customHeight="1">
      <c r="A68" s="15" t="s">
        <v>52</v>
      </c>
      <c r="B68" s="10" t="s">
        <v>53</v>
      </c>
      <c r="C68" s="51">
        <f>2.928-0.00248+8.81643</f>
        <v>11.741950000000001</v>
      </c>
      <c r="D68" s="48"/>
      <c r="E68" s="48"/>
      <c r="F68" s="25"/>
      <c r="G68" s="25"/>
      <c r="H68" s="25"/>
      <c r="I68" s="25"/>
      <c r="J68" s="25"/>
      <c r="K68" s="25"/>
      <c r="L68" s="25"/>
      <c r="M68" s="37">
        <f t="shared" si="5"/>
        <v>11.741950000000001</v>
      </c>
      <c r="N68" s="19"/>
      <c r="O68" s="41"/>
    </row>
    <row r="69" spans="1:15" ht="51.75" customHeight="1">
      <c r="A69" s="15" t="s">
        <v>37</v>
      </c>
      <c r="B69" s="10" t="s">
        <v>38</v>
      </c>
      <c r="C69" s="25">
        <f>0.672+1.112+0.44543+0.5+0.40857</f>
        <v>3.1380000000000003</v>
      </c>
      <c r="D69" s="25"/>
      <c r="E69" s="25"/>
      <c r="F69" s="25"/>
      <c r="G69" s="25"/>
      <c r="H69" s="25"/>
      <c r="I69" s="25"/>
      <c r="J69" s="25"/>
      <c r="K69" s="25"/>
      <c r="L69" s="25"/>
      <c r="M69" s="28">
        <f t="shared" si="5"/>
        <v>3.1380000000000003</v>
      </c>
      <c r="N69" s="19"/>
      <c r="O69" s="41"/>
    </row>
    <row r="70" spans="1:15" ht="16.5" customHeight="1">
      <c r="A70" s="15"/>
      <c r="B70" s="9" t="s">
        <v>0</v>
      </c>
      <c r="C70" s="20">
        <f>C69+C36+C68+C66</f>
        <v>-1090.3940000000005</v>
      </c>
      <c r="D70" s="45">
        <f aca="true" t="shared" si="6" ref="D70:L70">D69+D36+D68</f>
        <v>11.116</v>
      </c>
      <c r="E70" s="45">
        <f t="shared" si="6"/>
        <v>12.476999999999999</v>
      </c>
      <c r="F70" s="45">
        <f t="shared" si="6"/>
        <v>0</v>
      </c>
      <c r="G70" s="45">
        <f t="shared" si="6"/>
        <v>0</v>
      </c>
      <c r="H70" s="45">
        <f t="shared" si="6"/>
        <v>0</v>
      </c>
      <c r="I70" s="45">
        <f t="shared" si="6"/>
        <v>0</v>
      </c>
      <c r="J70" s="45">
        <f t="shared" si="6"/>
        <v>0</v>
      </c>
      <c r="K70" s="45">
        <f t="shared" si="6"/>
        <v>0</v>
      </c>
      <c r="L70" s="45">
        <f t="shared" si="6"/>
        <v>0</v>
      </c>
      <c r="M70" s="39">
        <f t="shared" si="5"/>
        <v>-1090.3940000000005</v>
      </c>
      <c r="N70" s="19"/>
      <c r="O70" s="41"/>
    </row>
    <row r="71" spans="1:14" ht="9.75" customHeight="1" hidden="1">
      <c r="A71" s="15"/>
      <c r="B71" s="9"/>
      <c r="C71" s="20"/>
      <c r="D71" s="20"/>
      <c r="E71" s="20"/>
      <c r="F71" s="20"/>
      <c r="G71" s="20"/>
      <c r="H71" s="20"/>
      <c r="I71" s="20"/>
      <c r="J71" s="20"/>
      <c r="K71" s="20"/>
      <c r="L71" s="20"/>
      <c r="M71" s="39">
        <f t="shared" si="5"/>
        <v>0</v>
      </c>
      <c r="N71" s="19"/>
    </row>
    <row r="72" spans="1:14" ht="19.5" customHeight="1">
      <c r="A72" s="15" t="s">
        <v>134</v>
      </c>
      <c r="B72" s="59" t="s">
        <v>135</v>
      </c>
      <c r="C72" s="20"/>
      <c r="D72" s="20"/>
      <c r="E72" s="20"/>
      <c r="F72" s="20"/>
      <c r="G72" s="20"/>
      <c r="H72" s="20"/>
      <c r="I72" s="20"/>
      <c r="J72" s="20"/>
      <c r="K72" s="20"/>
      <c r="L72" s="20"/>
      <c r="M72" s="39"/>
      <c r="N72" s="19"/>
    </row>
    <row r="73" spans="1:14" ht="16.5" customHeight="1">
      <c r="A73" s="32" t="s">
        <v>136</v>
      </c>
      <c r="B73" s="9" t="s">
        <v>137</v>
      </c>
      <c r="C73" s="20"/>
      <c r="D73" s="20"/>
      <c r="E73" s="20"/>
      <c r="F73" s="20"/>
      <c r="G73" s="20"/>
      <c r="H73" s="20"/>
      <c r="I73" s="20"/>
      <c r="J73" s="20"/>
      <c r="K73" s="20"/>
      <c r="L73" s="20"/>
      <c r="M73" s="39"/>
      <c r="N73" s="19"/>
    </row>
    <row r="74" spans="1:14" ht="18.75" customHeight="1">
      <c r="A74" s="15" t="s">
        <v>138</v>
      </c>
      <c r="B74" s="10" t="s">
        <v>139</v>
      </c>
      <c r="C74" s="18">
        <f>-34.8-6</f>
        <v>-40.8</v>
      </c>
      <c r="D74" s="18">
        <v>-38</v>
      </c>
      <c r="E74" s="18">
        <v>3</v>
      </c>
      <c r="F74" s="18">
        <f>G74+J74</f>
        <v>6</v>
      </c>
      <c r="G74" s="20"/>
      <c r="H74" s="20"/>
      <c r="I74" s="20"/>
      <c r="J74" s="18">
        <v>6</v>
      </c>
      <c r="K74" s="18">
        <v>6</v>
      </c>
      <c r="L74" s="18">
        <v>6</v>
      </c>
      <c r="M74" s="28">
        <f aca="true" t="shared" si="7" ref="M74:M79">F74+C74</f>
        <v>-34.8</v>
      </c>
      <c r="N74" s="19"/>
    </row>
    <row r="75" spans="1:14" ht="18" customHeight="1">
      <c r="A75" s="15" t="s">
        <v>140</v>
      </c>
      <c r="B75" s="10" t="s">
        <v>141</v>
      </c>
      <c r="C75" s="18">
        <f>3+3.4-0.15</f>
        <v>6.25</v>
      </c>
      <c r="D75" s="18">
        <v>2.2</v>
      </c>
      <c r="E75" s="18">
        <v>3.4</v>
      </c>
      <c r="F75" s="18"/>
      <c r="G75" s="20"/>
      <c r="H75" s="20"/>
      <c r="I75" s="20"/>
      <c r="J75" s="18"/>
      <c r="K75" s="18"/>
      <c r="L75" s="18"/>
      <c r="M75" s="28">
        <f t="shared" si="7"/>
        <v>6.25</v>
      </c>
      <c r="N75" s="19"/>
    </row>
    <row r="76" spans="1:14" ht="38.25" customHeight="1">
      <c r="A76" s="15" t="s">
        <v>142</v>
      </c>
      <c r="B76" s="10" t="s">
        <v>143</v>
      </c>
      <c r="C76" s="18">
        <f>2.1+6-0.65</f>
        <v>7.449999999999999</v>
      </c>
      <c r="D76" s="18">
        <v>1.5</v>
      </c>
      <c r="E76" s="18">
        <v>6</v>
      </c>
      <c r="F76" s="18"/>
      <c r="G76" s="20"/>
      <c r="H76" s="20"/>
      <c r="I76" s="20"/>
      <c r="J76" s="18"/>
      <c r="K76" s="18"/>
      <c r="L76" s="18"/>
      <c r="M76" s="28">
        <f t="shared" si="7"/>
        <v>7.449999999999999</v>
      </c>
      <c r="N76" s="19"/>
    </row>
    <row r="77" spans="1:14" ht="18.75" customHeight="1">
      <c r="A77" s="15" t="s">
        <v>144</v>
      </c>
      <c r="B77" s="10" t="s">
        <v>145</v>
      </c>
      <c r="C77" s="18">
        <f>-5.4-0.2+2</f>
        <v>-3.6000000000000005</v>
      </c>
      <c r="D77" s="18">
        <v>-5.4</v>
      </c>
      <c r="E77" s="18">
        <v>2</v>
      </c>
      <c r="F77" s="18"/>
      <c r="G77" s="20"/>
      <c r="H77" s="20"/>
      <c r="I77" s="20"/>
      <c r="J77" s="18"/>
      <c r="K77" s="18"/>
      <c r="L77" s="18"/>
      <c r="M77" s="28">
        <f t="shared" si="7"/>
        <v>-3.6000000000000005</v>
      </c>
      <c r="N77" s="19"/>
    </row>
    <row r="78" spans="1:14" ht="18.75" customHeight="1">
      <c r="A78" s="15" t="s">
        <v>146</v>
      </c>
      <c r="B78" s="10" t="s">
        <v>147</v>
      </c>
      <c r="C78" s="18">
        <f>-4.5+4.5+3.5+1.25</f>
        <v>4.75</v>
      </c>
      <c r="D78" s="18">
        <v>4.5</v>
      </c>
      <c r="E78" s="18">
        <v>3.5</v>
      </c>
      <c r="F78" s="18"/>
      <c r="G78" s="20"/>
      <c r="H78" s="20"/>
      <c r="I78" s="20"/>
      <c r="J78" s="18"/>
      <c r="K78" s="18"/>
      <c r="L78" s="18"/>
      <c r="M78" s="28">
        <f t="shared" si="7"/>
        <v>4.75</v>
      </c>
      <c r="N78" s="19"/>
    </row>
    <row r="79" spans="1:14" ht="18.75" customHeight="1">
      <c r="A79" s="15"/>
      <c r="B79" s="9" t="s">
        <v>148</v>
      </c>
      <c r="C79" s="20">
        <f>C74+C75+C76+C77+C78</f>
        <v>-25.95</v>
      </c>
      <c r="D79" s="20">
        <f>D74+D75+D76+D77+D78</f>
        <v>-35.199999999999996</v>
      </c>
      <c r="E79" s="20">
        <f>E74+E75+E76+E77+E78</f>
        <v>17.9</v>
      </c>
      <c r="F79" s="20">
        <f>G79+J79</f>
        <v>6</v>
      </c>
      <c r="G79" s="20">
        <f aca="true" t="shared" si="8" ref="G79:L79">G74+G75+G76+G77+G78</f>
        <v>0</v>
      </c>
      <c r="H79" s="20">
        <f t="shared" si="8"/>
        <v>0</v>
      </c>
      <c r="I79" s="20">
        <f t="shared" si="8"/>
        <v>0</v>
      </c>
      <c r="J79" s="20">
        <f t="shared" si="8"/>
        <v>6</v>
      </c>
      <c r="K79" s="20">
        <f t="shared" si="8"/>
        <v>6</v>
      </c>
      <c r="L79" s="20">
        <f t="shared" si="8"/>
        <v>6</v>
      </c>
      <c r="M79" s="29">
        <f t="shared" si="7"/>
        <v>-19.95</v>
      </c>
      <c r="N79" s="19"/>
    </row>
    <row r="80" spans="1:14" ht="18.75" customHeight="1">
      <c r="A80" s="15" t="s">
        <v>149</v>
      </c>
      <c r="B80" s="9" t="s">
        <v>150</v>
      </c>
      <c r="C80" s="20"/>
      <c r="D80" s="20"/>
      <c r="E80" s="20"/>
      <c r="F80" s="20"/>
      <c r="G80" s="20"/>
      <c r="H80" s="20"/>
      <c r="I80" s="20"/>
      <c r="J80" s="20"/>
      <c r="K80" s="20"/>
      <c r="L80" s="20"/>
      <c r="M80" s="29"/>
      <c r="N80" s="19"/>
    </row>
    <row r="81" spans="1:14" ht="34.5" customHeight="1">
      <c r="A81" s="15" t="s">
        <v>151</v>
      </c>
      <c r="B81" s="13" t="s">
        <v>152</v>
      </c>
      <c r="C81" s="18">
        <v>154.1</v>
      </c>
      <c r="D81" s="20"/>
      <c r="E81" s="20"/>
      <c r="F81" s="20"/>
      <c r="G81" s="20"/>
      <c r="H81" s="20"/>
      <c r="I81" s="20"/>
      <c r="J81" s="20"/>
      <c r="K81" s="20"/>
      <c r="L81" s="20"/>
      <c r="M81" s="28">
        <f aca="true" t="shared" si="9" ref="M81:M86">F81+C81</f>
        <v>154.1</v>
      </c>
      <c r="N81" s="19"/>
    </row>
    <row r="82" spans="1:14" ht="52.5" customHeight="1">
      <c r="A82" s="15" t="s">
        <v>153</v>
      </c>
      <c r="B82" s="10" t="s">
        <v>154</v>
      </c>
      <c r="C82" s="18">
        <v>18</v>
      </c>
      <c r="D82" s="20"/>
      <c r="E82" s="20"/>
      <c r="F82" s="20"/>
      <c r="G82" s="20"/>
      <c r="H82" s="20"/>
      <c r="I82" s="20"/>
      <c r="J82" s="20"/>
      <c r="K82" s="20"/>
      <c r="L82" s="20"/>
      <c r="M82" s="28">
        <f t="shared" si="9"/>
        <v>18</v>
      </c>
      <c r="N82" s="19"/>
    </row>
    <row r="83" spans="1:14" ht="18.75" customHeight="1">
      <c r="A83" s="15"/>
      <c r="B83" s="10" t="s">
        <v>155</v>
      </c>
      <c r="C83" s="20"/>
      <c r="D83" s="20"/>
      <c r="E83" s="20"/>
      <c r="F83" s="20"/>
      <c r="G83" s="20"/>
      <c r="H83" s="20"/>
      <c r="I83" s="20"/>
      <c r="J83" s="20"/>
      <c r="K83" s="20"/>
      <c r="L83" s="20"/>
      <c r="M83" s="28">
        <f t="shared" si="9"/>
        <v>0</v>
      </c>
      <c r="N83" s="19"/>
    </row>
    <row r="84" spans="1:14" ht="48.75" customHeight="1">
      <c r="A84" s="15"/>
      <c r="B84" s="10" t="s">
        <v>156</v>
      </c>
      <c r="C84" s="18">
        <v>13</v>
      </c>
      <c r="D84" s="20"/>
      <c r="E84" s="20"/>
      <c r="F84" s="20"/>
      <c r="G84" s="20"/>
      <c r="H84" s="20"/>
      <c r="I84" s="20"/>
      <c r="J84" s="20"/>
      <c r="K84" s="20"/>
      <c r="L84" s="20"/>
      <c r="M84" s="28">
        <f t="shared" si="9"/>
        <v>13</v>
      </c>
      <c r="N84" s="19"/>
    </row>
    <row r="85" spans="1:14" ht="52.5" customHeight="1">
      <c r="A85" s="15"/>
      <c r="B85" s="10" t="s">
        <v>157</v>
      </c>
      <c r="C85" s="18">
        <v>5</v>
      </c>
      <c r="D85" s="20"/>
      <c r="E85" s="20"/>
      <c r="F85" s="20"/>
      <c r="G85" s="20"/>
      <c r="H85" s="20"/>
      <c r="I85" s="20"/>
      <c r="J85" s="20"/>
      <c r="K85" s="20"/>
      <c r="L85" s="20"/>
      <c r="M85" s="28">
        <f t="shared" si="9"/>
        <v>5</v>
      </c>
      <c r="N85" s="19"/>
    </row>
    <row r="86" spans="1:14" ht="19.5" customHeight="1">
      <c r="A86" s="15"/>
      <c r="B86" s="10" t="s">
        <v>0</v>
      </c>
      <c r="C86" s="20">
        <f>C81+C82</f>
        <v>172.1</v>
      </c>
      <c r="D86" s="20"/>
      <c r="E86" s="20"/>
      <c r="F86" s="20"/>
      <c r="G86" s="20"/>
      <c r="H86" s="20"/>
      <c r="I86" s="20"/>
      <c r="J86" s="20"/>
      <c r="K86" s="20"/>
      <c r="L86" s="20"/>
      <c r="M86" s="29">
        <f t="shared" si="9"/>
        <v>172.1</v>
      </c>
      <c r="N86" s="19"/>
    </row>
    <row r="87" spans="1:14" ht="19.5" customHeight="1">
      <c r="A87" s="15"/>
      <c r="B87" s="9" t="s">
        <v>45</v>
      </c>
      <c r="C87" s="45">
        <f>C70+C20+C15+C34+C79+C86</f>
        <v>-212.85334000000043</v>
      </c>
      <c r="D87" s="20">
        <f>D70+D20+D15+D34+D79+D86</f>
        <v>287.216</v>
      </c>
      <c r="E87" s="20">
        <f>E70+E20+E15+E34+E79+E86</f>
        <v>222.506</v>
      </c>
      <c r="F87" s="20">
        <f>G87+J87</f>
        <v>13</v>
      </c>
      <c r="G87" s="45">
        <f aca="true" t="shared" si="10" ref="G87:L87">G70+G20+G15+G34+G79+G86</f>
        <v>0</v>
      </c>
      <c r="H87" s="45">
        <f t="shared" si="10"/>
        <v>0</v>
      </c>
      <c r="I87" s="45">
        <f t="shared" si="10"/>
        <v>0</v>
      </c>
      <c r="J87" s="45">
        <f t="shared" si="10"/>
        <v>13</v>
      </c>
      <c r="K87" s="45">
        <f t="shared" si="10"/>
        <v>13</v>
      </c>
      <c r="L87" s="45">
        <f t="shared" si="10"/>
        <v>13</v>
      </c>
      <c r="M87" s="39">
        <f>F87+C87</f>
        <v>-199.85334000000043</v>
      </c>
      <c r="N87" s="19"/>
    </row>
    <row r="88" spans="1:14" ht="33" customHeight="1">
      <c r="A88" s="15"/>
      <c r="B88" s="10" t="s">
        <v>10</v>
      </c>
      <c r="C88" s="18">
        <f>C38+C40+C42+C43+C45+C46+C47+C48+C51+C52+C63+C68+C69+C37+C39++C44+C49+C50+C53++C66</f>
        <v>-1126.094</v>
      </c>
      <c r="D88" s="18">
        <f>D38+D40+D42+D43+D45+D46+D47+D48+D51+D52+D63+D68+D69+D37+D39++D44+D49+D50+D53++D66</f>
        <v>0</v>
      </c>
      <c r="E88" s="18">
        <f>E38+E40+E42+E43+E45+E46+E47+E48+E51+E52+E63+E68+E69+E37+E39++E44+E49+E50+E53++E66</f>
        <v>0</v>
      </c>
      <c r="F88" s="18">
        <f aca="true" t="shared" si="11" ref="F88:L88">F69+F43+F42+F40+F38+F68</f>
        <v>0</v>
      </c>
      <c r="G88" s="18">
        <f t="shared" si="11"/>
        <v>0</v>
      </c>
      <c r="H88" s="18">
        <f t="shared" si="11"/>
        <v>0</v>
      </c>
      <c r="I88" s="18">
        <f t="shared" si="11"/>
        <v>0</v>
      </c>
      <c r="J88" s="18">
        <f t="shared" si="11"/>
        <v>0</v>
      </c>
      <c r="K88" s="18">
        <f t="shared" si="11"/>
        <v>0</v>
      </c>
      <c r="L88" s="18">
        <f t="shared" si="11"/>
        <v>0</v>
      </c>
      <c r="M88" s="29">
        <f>F88+C88</f>
        <v>-1126.094</v>
      </c>
      <c r="N88" s="19"/>
    </row>
    <row r="89" spans="1:14" ht="6" customHeight="1">
      <c r="A89" s="15"/>
      <c r="B89" s="9"/>
      <c r="C89" s="20"/>
      <c r="D89" s="20"/>
      <c r="E89" s="20"/>
      <c r="F89" s="20"/>
      <c r="G89" s="20"/>
      <c r="H89" s="20"/>
      <c r="I89" s="20"/>
      <c r="J89" s="20"/>
      <c r="K89" s="20"/>
      <c r="L89" s="20"/>
      <c r="M89" s="29"/>
      <c r="N89" s="19"/>
    </row>
    <row r="90" spans="1:14" ht="15.75">
      <c r="A90" s="7"/>
      <c r="B90" s="77" t="s">
        <v>15</v>
      </c>
      <c r="C90" s="77"/>
      <c r="D90" s="25"/>
      <c r="E90" s="25"/>
      <c r="F90" s="25"/>
      <c r="G90" s="19" t="s">
        <v>16</v>
      </c>
      <c r="H90" s="25"/>
      <c r="I90" s="25"/>
      <c r="J90" s="25"/>
      <c r="K90" s="25"/>
      <c r="L90" s="25"/>
      <c r="M90" s="20"/>
      <c r="N90" s="18"/>
    </row>
    <row r="91" spans="1:14" ht="21" customHeight="1">
      <c r="A91" s="7"/>
      <c r="B91" s="10"/>
      <c r="C91" s="18"/>
      <c r="D91" s="18"/>
      <c r="E91" s="19"/>
      <c r="F91" s="19"/>
      <c r="G91" s="19"/>
      <c r="H91" s="19"/>
      <c r="I91" s="22"/>
      <c r="J91" s="21"/>
      <c r="K91" s="21"/>
      <c r="L91" s="22" t="s">
        <v>9</v>
      </c>
      <c r="M91" s="21"/>
      <c r="N91" s="19"/>
    </row>
    <row r="92" spans="1:14" ht="12.75" customHeight="1">
      <c r="A92" s="7"/>
      <c r="B92" s="23"/>
      <c r="C92" s="18"/>
      <c r="D92" s="18"/>
      <c r="E92" s="18"/>
      <c r="F92" s="21"/>
      <c r="G92" s="21"/>
      <c r="H92" s="21"/>
      <c r="I92" s="21"/>
      <c r="J92" s="21"/>
      <c r="K92" s="21"/>
      <c r="L92" s="21"/>
      <c r="M92" s="21"/>
      <c r="N92" s="19"/>
    </row>
    <row r="93" spans="1:14" ht="15.75" hidden="1">
      <c r="A93" s="7"/>
      <c r="B93" s="23"/>
      <c r="C93" s="18"/>
      <c r="D93" s="18"/>
      <c r="E93" s="18"/>
      <c r="F93" s="19"/>
      <c r="G93" s="19"/>
      <c r="H93" s="19"/>
      <c r="I93" s="19"/>
      <c r="J93" s="19"/>
      <c r="K93" s="19"/>
      <c r="L93" s="19"/>
      <c r="M93" s="19"/>
      <c r="N93" s="19"/>
    </row>
    <row r="94" spans="1:14" ht="15.75" hidden="1">
      <c r="A94" s="7"/>
      <c r="B94" s="23"/>
      <c r="C94" s="18"/>
      <c r="D94" s="18"/>
      <c r="E94" s="18"/>
      <c r="F94" s="21" t="e">
        <f>SUM(G94,J94)</f>
        <v>#REF!</v>
      </c>
      <c r="G94" s="21" t="e">
        <f>SUM(#REF!)</f>
        <v>#REF!</v>
      </c>
      <c r="H94" s="21" t="e">
        <f>SUM(#REF!)</f>
        <v>#REF!</v>
      </c>
      <c r="I94" s="21" t="e">
        <f>SUM(#REF!)</f>
        <v>#REF!</v>
      </c>
      <c r="J94" s="21" t="e">
        <f>SUM(#REF!)</f>
        <v>#REF!</v>
      </c>
      <c r="K94" s="21"/>
      <c r="L94" s="21"/>
      <c r="M94" s="21" t="e">
        <f>SUM(#REF!,F94)</f>
        <v>#REF!</v>
      </c>
      <c r="N94" s="19"/>
    </row>
    <row r="95" spans="1:14" ht="15.75" hidden="1">
      <c r="A95" s="7"/>
      <c r="B95" s="23"/>
      <c r="C95" s="18"/>
      <c r="D95" s="18"/>
      <c r="E95" s="18"/>
      <c r="F95" s="21" t="e">
        <f aca="true" t="shared" si="12" ref="F95:F114">SUM(G95,J95)</f>
        <v>#REF!</v>
      </c>
      <c r="G95" s="21" t="e">
        <f>SUM(#REF!)</f>
        <v>#REF!</v>
      </c>
      <c r="H95" s="21" t="e">
        <f>SUM(#REF!)</f>
        <v>#REF!</v>
      </c>
      <c r="I95" s="21" t="e">
        <f>SUM(#REF!)</f>
        <v>#REF!</v>
      </c>
      <c r="J95" s="21" t="e">
        <f>SUM(#REF!)</f>
        <v>#REF!</v>
      </c>
      <c r="K95" s="21"/>
      <c r="L95" s="21"/>
      <c r="M95" s="21" t="e">
        <f>SUM(#REF!,F95)</f>
        <v>#REF!</v>
      </c>
      <c r="N95" s="19"/>
    </row>
    <row r="96" spans="1:14" ht="15.75" hidden="1">
      <c r="A96" s="7"/>
      <c r="B96" s="23"/>
      <c r="C96" s="18"/>
      <c r="D96" s="18"/>
      <c r="E96" s="18"/>
      <c r="F96" s="21" t="e">
        <f t="shared" si="12"/>
        <v>#REF!</v>
      </c>
      <c r="G96" s="21" t="e">
        <f>SUM(#REF!,#REF!,#REF!,#REF!,#REF!)</f>
        <v>#REF!</v>
      </c>
      <c r="H96" s="21" t="e">
        <f>SUM(#REF!,#REF!,#REF!,#REF!,#REF!)</f>
        <v>#REF!</v>
      </c>
      <c r="I96" s="21" t="e">
        <f>SUM(#REF!,#REF!,#REF!,#REF!,#REF!)</f>
        <v>#REF!</v>
      </c>
      <c r="J96" s="21" t="e">
        <f>SUM(#REF!,#REF!,#REF!,#REF!,#REF!)</f>
        <v>#REF!</v>
      </c>
      <c r="K96" s="21"/>
      <c r="L96" s="21"/>
      <c r="M96" s="21" t="e">
        <f>SUM(#REF!,F96)</f>
        <v>#REF!</v>
      </c>
      <c r="N96" s="19"/>
    </row>
    <row r="97" spans="1:14" ht="15.75" hidden="1">
      <c r="A97" s="7"/>
      <c r="B97" s="23"/>
      <c r="C97" s="18"/>
      <c r="D97" s="18"/>
      <c r="E97" s="18"/>
      <c r="F97" s="21" t="e">
        <f t="shared" si="12"/>
        <v>#REF!</v>
      </c>
      <c r="G97" s="21" t="e">
        <f>SUM(#REF!)</f>
        <v>#REF!</v>
      </c>
      <c r="H97" s="21" t="e">
        <f>SUM(#REF!)</f>
        <v>#REF!</v>
      </c>
      <c r="I97" s="21" t="e">
        <f>SUM(#REF!)</f>
        <v>#REF!</v>
      </c>
      <c r="J97" s="21" t="e">
        <f>SUM(#REF!)</f>
        <v>#REF!</v>
      </c>
      <c r="K97" s="21"/>
      <c r="L97" s="21"/>
      <c r="M97" s="21" t="e">
        <f>SUM(#REF!,F97)</f>
        <v>#REF!</v>
      </c>
      <c r="N97" s="19"/>
    </row>
    <row r="98" spans="1:14" ht="15.75" hidden="1">
      <c r="A98" s="7"/>
      <c r="B98" s="23"/>
      <c r="C98" s="18"/>
      <c r="D98" s="18"/>
      <c r="E98" s="18"/>
      <c r="F98" s="21" t="e">
        <f t="shared" si="12"/>
        <v>#REF!</v>
      </c>
      <c r="G98" s="21" t="e">
        <f>SUM(#REF!,#REF!)</f>
        <v>#REF!</v>
      </c>
      <c r="H98" s="21" t="e">
        <f>SUM(#REF!,#REF!)</f>
        <v>#REF!</v>
      </c>
      <c r="I98" s="21" t="e">
        <f>SUM(#REF!,#REF!)</f>
        <v>#REF!</v>
      </c>
      <c r="J98" s="21" t="e">
        <f>SUM(#REF!,#REF!)</f>
        <v>#REF!</v>
      </c>
      <c r="K98" s="21"/>
      <c r="L98" s="21"/>
      <c r="M98" s="21" t="e">
        <f>SUM(#REF!,F98)</f>
        <v>#REF!</v>
      </c>
      <c r="N98" s="19"/>
    </row>
    <row r="99" spans="1:14" ht="12.75" customHeight="1" hidden="1">
      <c r="A99" s="7"/>
      <c r="B99" s="23"/>
      <c r="C99" s="18"/>
      <c r="D99" s="18"/>
      <c r="E99" s="18"/>
      <c r="F99" s="21" t="e">
        <f>SUM(#REF!)</f>
        <v>#REF!</v>
      </c>
      <c r="G99" s="21" t="e">
        <f>SUM(#REF!)</f>
        <v>#REF!</v>
      </c>
      <c r="H99" s="21" t="e">
        <f>SUM(#REF!)</f>
        <v>#REF!</v>
      </c>
      <c r="I99" s="21" t="e">
        <f>SUM(#REF!)</f>
        <v>#REF!</v>
      </c>
      <c r="J99" s="21" t="e">
        <f>SUM(#REF!)</f>
        <v>#REF!</v>
      </c>
      <c r="K99" s="21"/>
      <c r="L99" s="21"/>
      <c r="M99" s="21" t="e">
        <f>SUM(#REF!,F99)</f>
        <v>#REF!</v>
      </c>
      <c r="N99" s="19"/>
    </row>
    <row r="100" spans="1:14" ht="15.75" hidden="1">
      <c r="A100" s="7"/>
      <c r="B100" s="23"/>
      <c r="C100" s="18"/>
      <c r="D100" s="18"/>
      <c r="E100" s="18"/>
      <c r="F100" s="21" t="e">
        <f t="shared" si="12"/>
        <v>#REF!</v>
      </c>
      <c r="G100" s="21" t="e">
        <f>SUM(#REF!,#REF!)</f>
        <v>#REF!</v>
      </c>
      <c r="H100" s="21" t="e">
        <f>SUM(#REF!,#REF!)</f>
        <v>#REF!</v>
      </c>
      <c r="I100" s="21" t="e">
        <f>SUM(#REF!,#REF!)</f>
        <v>#REF!</v>
      </c>
      <c r="J100" s="21" t="e">
        <f>SUM(#REF!,#REF!)</f>
        <v>#REF!</v>
      </c>
      <c r="K100" s="21"/>
      <c r="L100" s="21"/>
      <c r="M100" s="21" t="e">
        <f>SUM(#REF!,F100)</f>
        <v>#REF!</v>
      </c>
      <c r="N100" s="19"/>
    </row>
    <row r="101" spans="1:14" ht="15.75" hidden="1">
      <c r="A101" s="7"/>
      <c r="B101" s="23"/>
      <c r="C101" s="18"/>
      <c r="D101" s="18"/>
      <c r="E101" s="18"/>
      <c r="F101" s="21" t="e">
        <f t="shared" si="12"/>
        <v>#REF!</v>
      </c>
      <c r="G101" s="21" t="e">
        <f>SUM(#REF!,#REF!)</f>
        <v>#REF!</v>
      </c>
      <c r="H101" s="21" t="e">
        <f>SUM(#REF!,#REF!)</f>
        <v>#REF!</v>
      </c>
      <c r="I101" s="21" t="e">
        <f>SUM(#REF!,#REF!)</f>
        <v>#REF!</v>
      </c>
      <c r="J101" s="21" t="e">
        <f>SUM(#REF!,#REF!)</f>
        <v>#REF!</v>
      </c>
      <c r="K101" s="21"/>
      <c r="L101" s="21"/>
      <c r="M101" s="21" t="e">
        <f>SUM(#REF!,F101)</f>
        <v>#REF!</v>
      </c>
      <c r="N101" s="19"/>
    </row>
    <row r="102" spans="1:14" ht="15.75" hidden="1">
      <c r="A102" s="7"/>
      <c r="B102" s="23"/>
      <c r="C102" s="18"/>
      <c r="D102" s="18"/>
      <c r="E102" s="18"/>
      <c r="F102" s="21" t="e">
        <f t="shared" si="12"/>
        <v>#REF!</v>
      </c>
      <c r="G102" s="21" t="e">
        <f>SUM(#REF!)</f>
        <v>#REF!</v>
      </c>
      <c r="H102" s="21" t="e">
        <f>SUM(#REF!)</f>
        <v>#REF!</v>
      </c>
      <c r="I102" s="21" t="e">
        <f>SUM(#REF!)</f>
        <v>#REF!</v>
      </c>
      <c r="J102" s="21" t="e">
        <f>SUM(#REF!)</f>
        <v>#REF!</v>
      </c>
      <c r="K102" s="21"/>
      <c r="L102" s="21"/>
      <c r="M102" s="21" t="e">
        <f>SUM(#REF!,F102)</f>
        <v>#REF!</v>
      </c>
      <c r="N102" s="19"/>
    </row>
    <row r="103" spans="1:14" ht="15.75" hidden="1">
      <c r="A103" s="7"/>
      <c r="B103" s="23"/>
      <c r="C103" s="18"/>
      <c r="D103" s="20">
        <f>D95+D98+D94+D96+D97</f>
        <v>0</v>
      </c>
      <c r="E103" s="18"/>
      <c r="F103" s="21" t="e">
        <f t="shared" si="12"/>
        <v>#REF!</v>
      </c>
      <c r="G103" s="21" t="e">
        <f>SUM(#REF!,#REF!,#REF!,#REF!,#REF!,#REF!,#REF!,#REF!,#REF!,#REF!,#REF!)</f>
        <v>#REF!</v>
      </c>
      <c r="H103" s="21" t="e">
        <f>SUM(#REF!,#REF!,#REF!,#REF!,#REF!,#REF!,#REF!,#REF!,#REF!,#REF!,#REF!)</f>
        <v>#REF!</v>
      </c>
      <c r="I103" s="21" t="e">
        <f>SUM(#REF!,#REF!,#REF!,#REF!,#REF!,#REF!,#REF!,#REF!,#REF!,#REF!,#REF!)</f>
        <v>#REF!</v>
      </c>
      <c r="J103" s="21" t="e">
        <f>SUM(#REF!,#REF!,#REF!,#REF!,#REF!,#REF!,#REF!,#REF!,#REF!,#REF!,#REF!)</f>
        <v>#REF!</v>
      </c>
      <c r="K103" s="21"/>
      <c r="L103" s="21"/>
      <c r="M103" s="21" t="e">
        <f>SUM(#REF!,F103)</f>
        <v>#REF!</v>
      </c>
      <c r="N103" s="19"/>
    </row>
    <row r="104" spans="1:14" ht="15.75" hidden="1">
      <c r="A104" s="7"/>
      <c r="B104" s="23"/>
      <c r="C104" s="18"/>
      <c r="D104" s="18"/>
      <c r="E104" s="18"/>
      <c r="F104" s="21" t="e">
        <f t="shared" si="12"/>
        <v>#REF!</v>
      </c>
      <c r="G104" s="21" t="e">
        <f>SUM(#REF!)</f>
        <v>#REF!</v>
      </c>
      <c r="H104" s="21" t="e">
        <f>SUM(#REF!)</f>
        <v>#REF!</v>
      </c>
      <c r="I104" s="21" t="e">
        <f>SUM(#REF!)</f>
        <v>#REF!</v>
      </c>
      <c r="J104" s="21" t="e">
        <f>SUM(#REF!)</f>
        <v>#REF!</v>
      </c>
      <c r="K104" s="21"/>
      <c r="L104" s="21"/>
      <c r="M104" s="21" t="e">
        <f>SUM(#REF!,F104)</f>
        <v>#REF!</v>
      </c>
      <c r="N104" s="19"/>
    </row>
    <row r="105" spans="1:14" ht="15.75" hidden="1">
      <c r="A105" s="7"/>
      <c r="B105" s="23"/>
      <c r="C105" s="18"/>
      <c r="D105" s="20" t="e">
        <f>D103+#REF!+#REF!+#REF!+#REF!+#REF!</f>
        <v>#REF!</v>
      </c>
      <c r="E105" s="18"/>
      <c r="F105" s="21" t="e">
        <f t="shared" si="12"/>
        <v>#REF!</v>
      </c>
      <c r="G105" s="21" t="e">
        <f>SUM(#REF!,#REF!,#REF!,#REF!,#REF!,#REF!)</f>
        <v>#REF!</v>
      </c>
      <c r="H105" s="21" t="e">
        <f>SUM(#REF!,#REF!,#REF!,#REF!,#REF!,#REF!)</f>
        <v>#REF!</v>
      </c>
      <c r="I105" s="21" t="e">
        <f>SUM(#REF!,#REF!,#REF!,#REF!,#REF!,#REF!)</f>
        <v>#REF!</v>
      </c>
      <c r="J105" s="21" t="e">
        <f>SUM(#REF!,#REF!,#REF!,#REF!,#REF!,#REF!)</f>
        <v>#REF!</v>
      </c>
      <c r="K105" s="21"/>
      <c r="L105" s="21"/>
      <c r="M105" s="21" t="e">
        <f>SUM(#REF!,F105)</f>
        <v>#REF!</v>
      </c>
      <c r="N105" s="19"/>
    </row>
    <row r="106" spans="1:14" ht="15.75" hidden="1">
      <c r="A106" s="6"/>
      <c r="B106" s="23"/>
      <c r="C106" s="18"/>
      <c r="D106" s="18"/>
      <c r="E106" s="18"/>
      <c r="F106" s="21" t="e">
        <f t="shared" si="12"/>
        <v>#REF!</v>
      </c>
      <c r="G106" s="21" t="e">
        <f>SUM(#REF!,#REF!)</f>
        <v>#REF!</v>
      </c>
      <c r="H106" s="21" t="e">
        <f>SUM(#REF!,#REF!)</f>
        <v>#REF!</v>
      </c>
      <c r="I106" s="21" t="e">
        <f>SUM(#REF!,#REF!)</f>
        <v>#REF!</v>
      </c>
      <c r="J106" s="21" t="e">
        <f>SUM(#REF!,#REF!)</f>
        <v>#REF!</v>
      </c>
      <c r="K106" s="21"/>
      <c r="L106" s="21"/>
      <c r="M106" s="21" t="e">
        <f>SUM(#REF!,F106)</f>
        <v>#REF!</v>
      </c>
      <c r="N106" s="19"/>
    </row>
    <row r="107" spans="1:14" ht="15.75" hidden="1">
      <c r="A107" s="6"/>
      <c r="B107" s="23"/>
      <c r="C107" s="18"/>
      <c r="D107" s="18"/>
      <c r="E107" s="18"/>
      <c r="F107" s="21" t="e">
        <f t="shared" si="12"/>
        <v>#REF!</v>
      </c>
      <c r="G107" s="21" t="e">
        <f>SUM(#REF!)</f>
        <v>#REF!</v>
      </c>
      <c r="H107" s="21" t="e">
        <f>SUM(#REF!)</f>
        <v>#REF!</v>
      </c>
      <c r="I107" s="21" t="e">
        <f>SUM(#REF!)</f>
        <v>#REF!</v>
      </c>
      <c r="J107" s="21" t="e">
        <f>SUM(#REF!)</f>
        <v>#REF!</v>
      </c>
      <c r="K107" s="21"/>
      <c r="L107" s="21"/>
      <c r="M107" s="21" t="e">
        <f>SUM(#REF!,F107)</f>
        <v>#REF!</v>
      </c>
      <c r="N107" s="19"/>
    </row>
    <row r="108" spans="1:14" ht="15.75" hidden="1">
      <c r="A108" s="6"/>
      <c r="B108" s="23"/>
      <c r="C108" s="18"/>
      <c r="D108" s="19"/>
      <c r="E108" s="18"/>
      <c r="F108" s="21" t="e">
        <f t="shared" si="12"/>
        <v>#REF!</v>
      </c>
      <c r="G108" s="21" t="e">
        <f>SUM(#REF!,#REF!,#REF!,#REF!,#REF!)</f>
        <v>#REF!</v>
      </c>
      <c r="H108" s="21" t="e">
        <f>SUM(#REF!,#REF!,#REF!,#REF!,#REF!)</f>
        <v>#REF!</v>
      </c>
      <c r="I108" s="21" t="e">
        <f>SUM(#REF!,#REF!,#REF!,#REF!,#REF!)</f>
        <v>#REF!</v>
      </c>
      <c r="J108" s="21" t="e">
        <f>SUM(#REF!,#REF!,#REF!,#REF!,#REF!)</f>
        <v>#REF!</v>
      </c>
      <c r="K108" s="21"/>
      <c r="L108" s="21"/>
      <c r="M108" s="21" t="e">
        <f>SUM(#REF!,F108)</f>
        <v>#REF!</v>
      </c>
      <c r="N108" s="19"/>
    </row>
    <row r="109" spans="1:14" ht="15.75" hidden="1">
      <c r="A109" s="6"/>
      <c r="B109" s="23"/>
      <c r="C109" s="18"/>
      <c r="D109" s="18"/>
      <c r="E109" s="18"/>
      <c r="F109" s="21" t="e">
        <f>SUM(#REF!,#REF!,#REF!,#REF!,#REF!,#REF!)</f>
        <v>#REF!</v>
      </c>
      <c r="G109" s="21" t="e">
        <f>SUM(#REF!,#REF!,#REF!,#REF!,#REF!,#REF!)</f>
        <v>#REF!</v>
      </c>
      <c r="H109" s="21" t="e">
        <f>SUM(#REF!,#REF!,#REF!,#REF!,#REF!,#REF!)</f>
        <v>#REF!</v>
      </c>
      <c r="I109" s="21" t="e">
        <f>SUM(#REF!,#REF!,#REF!,#REF!,#REF!,#REF!)</f>
        <v>#REF!</v>
      </c>
      <c r="J109" s="21" t="e">
        <f>SUM(#REF!,#REF!,#REF!,#REF!,#REF!,#REF!)</f>
        <v>#REF!</v>
      </c>
      <c r="K109" s="21"/>
      <c r="L109" s="21"/>
      <c r="M109" s="21" t="e">
        <f>SUM(#REF!,F109)</f>
        <v>#REF!</v>
      </c>
      <c r="N109" s="19"/>
    </row>
    <row r="110" spans="1:14" ht="20.25" customHeight="1" hidden="1">
      <c r="A110" s="6"/>
      <c r="B110" s="23"/>
      <c r="C110" s="18"/>
      <c r="D110" s="18"/>
      <c r="E110" s="18"/>
      <c r="F110" s="21" t="e">
        <f t="shared" si="12"/>
        <v>#REF!</v>
      </c>
      <c r="G110" s="21" t="e">
        <f>SUM(#REF!)</f>
        <v>#REF!</v>
      </c>
      <c r="H110" s="21" t="e">
        <f>SUM(#REF!)</f>
        <v>#REF!</v>
      </c>
      <c r="I110" s="21" t="e">
        <f>SUM(#REF!)</f>
        <v>#REF!</v>
      </c>
      <c r="J110" s="21" t="e">
        <f>SUM(#REF!)</f>
        <v>#REF!</v>
      </c>
      <c r="K110" s="21"/>
      <c r="L110" s="21"/>
      <c r="M110" s="21" t="e">
        <f>SUM(#REF!,F110)</f>
        <v>#REF!</v>
      </c>
      <c r="N110" s="19"/>
    </row>
    <row r="111" spans="1:14" ht="21" customHeight="1" hidden="1">
      <c r="A111" s="6"/>
      <c r="B111" s="23"/>
      <c r="C111" s="18"/>
      <c r="D111" s="18"/>
      <c r="E111" s="18"/>
      <c r="F111" s="21" t="e">
        <f t="shared" si="12"/>
        <v>#REF!</v>
      </c>
      <c r="G111" s="21" t="e">
        <f>SUM(#REF!,#REF!)</f>
        <v>#REF!</v>
      </c>
      <c r="H111" s="21" t="e">
        <f>SUM(#REF!,#REF!)</f>
        <v>#REF!</v>
      </c>
      <c r="I111" s="21" t="e">
        <f>SUM(#REF!,#REF!)</f>
        <v>#REF!</v>
      </c>
      <c r="J111" s="21" t="e">
        <f>SUM(#REF!,#REF!)</f>
        <v>#REF!</v>
      </c>
      <c r="K111" s="21"/>
      <c r="L111" s="21"/>
      <c r="M111" s="21" t="e">
        <f>SUM(#REF!,F111)</f>
        <v>#REF!</v>
      </c>
      <c r="N111" s="19"/>
    </row>
    <row r="112" spans="1:14" ht="24.75" customHeight="1" hidden="1">
      <c r="A112" s="6"/>
      <c r="B112" s="23"/>
      <c r="C112" s="18"/>
      <c r="D112" s="18"/>
      <c r="E112" s="18"/>
      <c r="F112" s="21" t="e">
        <f t="shared" si="12"/>
        <v>#REF!</v>
      </c>
      <c r="G112" s="21" t="e">
        <f>SUM(#REF!,#REF!)</f>
        <v>#REF!</v>
      </c>
      <c r="H112" s="21" t="e">
        <f>SUM(#REF!,#REF!)</f>
        <v>#REF!</v>
      </c>
      <c r="I112" s="21" t="e">
        <f>SUM(#REF!,#REF!)</f>
        <v>#REF!</v>
      </c>
      <c r="J112" s="21" t="e">
        <f>SUM(#REF!,#REF!)</f>
        <v>#REF!</v>
      </c>
      <c r="K112" s="21"/>
      <c r="L112" s="21"/>
      <c r="M112" s="21" t="e">
        <f>SUM(#REF!,F112)</f>
        <v>#REF!</v>
      </c>
      <c r="N112" s="19"/>
    </row>
    <row r="113" spans="1:14" ht="24.75" customHeight="1" hidden="1">
      <c r="A113" s="6"/>
      <c r="B113" s="13"/>
      <c r="C113" s="18"/>
      <c r="D113" s="18"/>
      <c r="E113" s="18"/>
      <c r="F113" s="21">
        <f t="shared" si="12"/>
        <v>0</v>
      </c>
      <c r="G113" s="21"/>
      <c r="H113" s="21"/>
      <c r="I113" s="21"/>
      <c r="J113" s="21"/>
      <c r="K113" s="21"/>
      <c r="L113" s="21"/>
      <c r="M113" s="21" t="e">
        <f>SUM(#REF!,F113)</f>
        <v>#REF!</v>
      </c>
      <c r="N113" s="19"/>
    </row>
    <row r="114" spans="1:14" ht="19.5" customHeight="1" hidden="1">
      <c r="A114" s="6"/>
      <c r="B114" s="10"/>
      <c r="C114" s="18"/>
      <c r="D114" s="18"/>
      <c r="E114" s="18"/>
      <c r="F114" s="21" t="e">
        <f t="shared" si="12"/>
        <v>#REF!</v>
      </c>
      <c r="G114" s="21" t="e">
        <f>SUM(G94:G112)</f>
        <v>#REF!</v>
      </c>
      <c r="H114" s="21" t="e">
        <f>SUM(H94:H112)</f>
        <v>#REF!</v>
      </c>
      <c r="I114" s="21" t="e">
        <f>SUM(I94:I112)</f>
        <v>#REF!</v>
      </c>
      <c r="J114" s="21" t="e">
        <f>SUM(J94:J112)</f>
        <v>#REF!</v>
      </c>
      <c r="K114" s="21"/>
      <c r="L114" s="21"/>
      <c r="M114" s="21" t="e">
        <f>SUM(#REF!,F114)</f>
        <v>#REF!</v>
      </c>
      <c r="N114" s="19"/>
    </row>
    <row r="115" spans="1:14" ht="15.75">
      <c r="A115" s="6"/>
      <c r="B115" s="10"/>
      <c r="C115" s="18"/>
      <c r="D115" s="18"/>
      <c r="E115" s="18"/>
      <c r="F115" s="19"/>
      <c r="G115" s="19"/>
      <c r="H115" s="19"/>
      <c r="I115" s="19"/>
      <c r="J115" s="19"/>
      <c r="K115" s="19"/>
      <c r="L115" s="19"/>
      <c r="M115" s="19"/>
      <c r="N115" s="19"/>
    </row>
    <row r="116" spans="1:14" ht="15.75">
      <c r="A116" s="6"/>
      <c r="B116" s="10"/>
      <c r="C116" s="18"/>
      <c r="D116" s="18"/>
      <c r="E116" s="18"/>
      <c r="F116" s="19"/>
      <c r="G116" s="19"/>
      <c r="H116" s="19"/>
      <c r="I116" s="19"/>
      <c r="J116" s="19"/>
      <c r="K116" s="19"/>
      <c r="L116" s="19"/>
      <c r="M116" s="19"/>
      <c r="N116" s="19"/>
    </row>
    <row r="117" spans="1:14" ht="15.75">
      <c r="A117" s="6"/>
      <c r="B117" s="10"/>
      <c r="C117" s="18"/>
      <c r="D117" s="18"/>
      <c r="E117" s="18"/>
      <c r="F117" s="19"/>
      <c r="G117" s="19"/>
      <c r="H117" s="19"/>
      <c r="I117" s="19"/>
      <c r="J117" s="19"/>
      <c r="K117" s="19"/>
      <c r="L117" s="19"/>
      <c r="M117" s="19"/>
      <c r="N117" s="19"/>
    </row>
    <row r="118" spans="1:14" ht="15.75">
      <c r="A118" s="6"/>
      <c r="B118" s="10"/>
      <c r="C118" s="18"/>
      <c r="D118" s="18"/>
      <c r="E118" s="18"/>
      <c r="F118" s="19"/>
      <c r="G118" s="19"/>
      <c r="H118" s="19"/>
      <c r="I118" s="19"/>
      <c r="J118" s="19"/>
      <c r="K118" s="19"/>
      <c r="L118" s="19"/>
      <c r="M118" s="19"/>
      <c r="N118" s="19"/>
    </row>
    <row r="119" spans="1:14" ht="15.75">
      <c r="A119" s="6"/>
      <c r="B119" s="10"/>
      <c r="C119" s="18"/>
      <c r="D119" s="18"/>
      <c r="E119" s="18"/>
      <c r="F119" s="19"/>
      <c r="G119" s="19"/>
      <c r="H119" s="19"/>
      <c r="I119" s="19"/>
      <c r="J119" s="19"/>
      <c r="K119" s="19"/>
      <c r="L119" s="19"/>
      <c r="M119" s="19"/>
      <c r="N119" s="19"/>
    </row>
    <row r="120" spans="1:14" ht="15.75">
      <c r="A120" s="6"/>
      <c r="B120" s="10"/>
      <c r="C120" s="18"/>
      <c r="D120" s="18"/>
      <c r="E120" s="18"/>
      <c r="F120" s="19"/>
      <c r="G120" s="19"/>
      <c r="H120" s="19"/>
      <c r="I120" s="19"/>
      <c r="J120" s="19"/>
      <c r="K120" s="19"/>
      <c r="L120" s="19"/>
      <c r="M120" s="19"/>
      <c r="N120" s="19"/>
    </row>
    <row r="121" spans="1:14" ht="15.75">
      <c r="A121" s="6"/>
      <c r="B121" s="10"/>
      <c r="C121" s="18"/>
      <c r="D121" s="18"/>
      <c r="E121" s="18"/>
      <c r="F121" s="19"/>
      <c r="G121" s="19"/>
      <c r="H121" s="19"/>
      <c r="I121" s="19"/>
      <c r="J121" s="19"/>
      <c r="K121" s="19"/>
      <c r="L121" s="19"/>
      <c r="M121" s="19"/>
      <c r="N121" s="19"/>
    </row>
    <row r="122" spans="1:14" ht="15.75">
      <c r="A122" s="6"/>
      <c r="B122" s="10"/>
      <c r="C122" s="18"/>
      <c r="D122" s="18"/>
      <c r="E122" s="18"/>
      <c r="F122" s="19"/>
      <c r="G122" s="19"/>
      <c r="H122" s="19"/>
      <c r="I122" s="19"/>
      <c r="J122" s="19"/>
      <c r="K122" s="19"/>
      <c r="L122" s="19"/>
      <c r="M122" s="19"/>
      <c r="N122" s="19"/>
    </row>
    <row r="123" spans="1:14" ht="15.75">
      <c r="A123" s="6"/>
      <c r="B123" s="10"/>
      <c r="C123" s="18"/>
      <c r="D123" s="18"/>
      <c r="E123" s="18"/>
      <c r="F123" s="19"/>
      <c r="G123" s="19"/>
      <c r="H123" s="19"/>
      <c r="I123" s="19"/>
      <c r="J123" s="19"/>
      <c r="K123" s="19"/>
      <c r="L123" s="19"/>
      <c r="M123" s="19"/>
      <c r="N123" s="19"/>
    </row>
    <row r="124" spans="1:14" ht="15.75">
      <c r="A124" s="6"/>
      <c r="B124" s="10"/>
      <c r="C124" s="18"/>
      <c r="D124" s="18"/>
      <c r="E124" s="18"/>
      <c r="F124" s="19"/>
      <c r="G124" s="19"/>
      <c r="H124" s="19"/>
      <c r="I124" s="19"/>
      <c r="J124" s="19"/>
      <c r="K124" s="19"/>
      <c r="L124" s="19"/>
      <c r="M124" s="19"/>
      <c r="N124" s="19"/>
    </row>
    <row r="125" spans="1:14" ht="15.75">
      <c r="A125" s="6"/>
      <c r="B125" s="8"/>
      <c r="C125" s="11"/>
      <c r="D125" s="18"/>
      <c r="E125" s="18"/>
      <c r="F125" s="19"/>
      <c r="G125" s="19"/>
      <c r="H125" s="19"/>
      <c r="I125" s="19"/>
      <c r="J125" s="19"/>
      <c r="K125" s="19"/>
      <c r="L125" s="19"/>
      <c r="M125" s="19"/>
      <c r="N125" s="19"/>
    </row>
    <row r="126" spans="1:14" ht="15.75">
      <c r="A126" s="6"/>
      <c r="B126" s="8"/>
      <c r="C126" s="11"/>
      <c r="D126" s="18"/>
      <c r="E126" s="18"/>
      <c r="F126" s="19"/>
      <c r="G126" s="19"/>
      <c r="H126" s="19"/>
      <c r="I126" s="19"/>
      <c r="J126" s="19"/>
      <c r="K126" s="19"/>
      <c r="L126" s="19"/>
      <c r="M126" s="19"/>
      <c r="N126" s="19"/>
    </row>
    <row r="127" spans="1:5" ht="15.75">
      <c r="A127" s="6"/>
      <c r="B127" s="8"/>
      <c r="C127" s="11"/>
      <c r="D127" s="18"/>
      <c r="E127" s="11"/>
    </row>
    <row r="128" spans="1:5" ht="15.75">
      <c r="A128" s="6"/>
      <c r="B128" s="8"/>
      <c r="C128" s="11"/>
      <c r="D128" s="18"/>
      <c r="E128" s="11"/>
    </row>
    <row r="129" spans="1:5" ht="15.75">
      <c r="A129" s="6"/>
      <c r="B129" s="8"/>
      <c r="C129" s="11"/>
      <c r="D129" s="18"/>
      <c r="E129" s="11"/>
    </row>
    <row r="130" spans="1:5" ht="15.75">
      <c r="A130" s="6"/>
      <c r="B130" s="8"/>
      <c r="C130" s="11"/>
      <c r="D130" s="18"/>
      <c r="E130" s="11"/>
    </row>
    <row r="131" spans="1:5" ht="15.75">
      <c r="A131" s="6"/>
      <c r="B131" s="8"/>
      <c r="C131" s="11"/>
      <c r="D131" s="18"/>
      <c r="E131" s="11"/>
    </row>
    <row r="132" spans="1:5" ht="15.75">
      <c r="A132" s="6"/>
      <c r="B132" s="8"/>
      <c r="C132" s="11"/>
      <c r="D132" s="18"/>
      <c r="E132" s="11"/>
    </row>
    <row r="133" spans="1:5" ht="15.75">
      <c r="A133" s="6"/>
      <c r="B133" s="8"/>
      <c r="C133" s="11"/>
      <c r="D133" s="18"/>
      <c r="E133" s="11"/>
    </row>
    <row r="134" spans="1:5" ht="15.75">
      <c r="A134" s="6"/>
      <c r="B134" s="8"/>
      <c r="C134" s="11"/>
      <c r="D134" s="18"/>
      <c r="E134" s="11"/>
    </row>
    <row r="135" spans="1:5" ht="15.75">
      <c r="A135" s="6"/>
      <c r="B135" s="8"/>
      <c r="C135" s="11"/>
      <c r="D135" s="18"/>
      <c r="E135" s="11"/>
    </row>
    <row r="136" spans="1:5" ht="15.75">
      <c r="A136" s="6"/>
      <c r="B136" s="8"/>
      <c r="C136" s="11"/>
      <c r="D136" s="18"/>
      <c r="E136" s="11"/>
    </row>
    <row r="137" spans="1:5" ht="15.75">
      <c r="A137" s="6"/>
      <c r="B137" s="8"/>
      <c r="C137" s="11"/>
      <c r="D137" s="18"/>
      <c r="E137" s="11"/>
    </row>
    <row r="138" spans="1:5" ht="15.75">
      <c r="A138" s="6"/>
      <c r="B138" s="8"/>
      <c r="C138" s="11"/>
      <c r="D138" s="18"/>
      <c r="E138" s="11"/>
    </row>
    <row r="139" spans="1:5" ht="15.75">
      <c r="A139" s="6"/>
      <c r="B139" s="8"/>
      <c r="C139" s="11"/>
      <c r="D139" s="18"/>
      <c r="E139" s="11"/>
    </row>
    <row r="140" spans="1:5" ht="15.75">
      <c r="A140" s="6"/>
      <c r="B140" s="8"/>
      <c r="C140" s="11"/>
      <c r="D140" s="18"/>
      <c r="E140" s="11"/>
    </row>
    <row r="141" spans="1:5" ht="15.75">
      <c r="A141" s="6"/>
      <c r="B141" s="8"/>
      <c r="C141" s="11"/>
      <c r="D141" s="18"/>
      <c r="E141" s="11"/>
    </row>
    <row r="142" spans="1:5" ht="15.75">
      <c r="A142" s="6"/>
      <c r="B142" s="8"/>
      <c r="C142" s="11"/>
      <c r="D142" s="18"/>
      <c r="E142" s="11"/>
    </row>
    <row r="143" spans="1:5" ht="15.75">
      <c r="A143" s="6"/>
      <c r="B143" s="8"/>
      <c r="C143" s="11"/>
      <c r="D143" s="18"/>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C210" s="11"/>
      <c r="D210" s="11"/>
      <c r="E210" s="11"/>
    </row>
    <row r="211" spans="1:5" ht="12.75">
      <c r="A211" s="6"/>
      <c r="B211" s="8"/>
      <c r="C211" s="11"/>
      <c r="D211" s="11"/>
      <c r="E211" s="11"/>
    </row>
    <row r="212" spans="1:5" ht="12.75">
      <c r="A212" s="6"/>
      <c r="B212" s="8"/>
      <c r="C212" s="11"/>
      <c r="D212" s="11"/>
      <c r="E212" s="11"/>
    </row>
    <row r="213" spans="1:5" ht="12.75">
      <c r="A213" s="6"/>
      <c r="B213" s="8"/>
      <c r="C213" s="11"/>
      <c r="D213" s="11"/>
      <c r="E213" s="11"/>
    </row>
    <row r="214" spans="1:5" ht="12.75">
      <c r="A214" s="6"/>
      <c r="B214" s="8"/>
      <c r="C214" s="11"/>
      <c r="D214" s="11"/>
      <c r="E214" s="11"/>
    </row>
    <row r="215" spans="1:5" ht="12.75">
      <c r="A215" s="6"/>
      <c r="B215" s="8"/>
      <c r="C215" s="11"/>
      <c r="D215" s="11"/>
      <c r="E215" s="11"/>
    </row>
    <row r="216" spans="1:5" ht="12.75">
      <c r="A216" s="6"/>
      <c r="B216" s="8"/>
      <c r="C216" s="11"/>
      <c r="D216" s="11"/>
      <c r="E216" s="11"/>
    </row>
    <row r="217" spans="1:5" ht="12.75">
      <c r="A217" s="6"/>
      <c r="B217" s="8"/>
      <c r="C217" s="11"/>
      <c r="D217" s="11"/>
      <c r="E217" s="11"/>
    </row>
    <row r="218" spans="1:5" ht="12.75">
      <c r="A218" s="6"/>
      <c r="B218" s="8"/>
      <c r="C218" s="11"/>
      <c r="D218" s="11"/>
      <c r="E218" s="11"/>
    </row>
    <row r="219" spans="1:5" ht="12.75">
      <c r="A219" s="6"/>
      <c r="B219" s="8"/>
      <c r="C219" s="11"/>
      <c r="D219" s="11"/>
      <c r="E219" s="11"/>
    </row>
    <row r="220" spans="1:5" ht="12.75">
      <c r="A220" s="6"/>
      <c r="B220" s="8"/>
      <c r="C220" s="11"/>
      <c r="D220" s="11"/>
      <c r="E220" s="11"/>
    </row>
    <row r="221" spans="1:5" ht="12.75">
      <c r="A221" s="6"/>
      <c r="B221" s="8"/>
      <c r="C221" s="11"/>
      <c r="D221" s="11"/>
      <c r="E221" s="11"/>
    </row>
    <row r="222" spans="1:5" ht="12.75">
      <c r="A222" s="6"/>
      <c r="B222" s="8"/>
      <c r="C222" s="11"/>
      <c r="D222" s="11"/>
      <c r="E222" s="11"/>
    </row>
    <row r="223" spans="1:5" ht="12.75">
      <c r="A223" s="6"/>
      <c r="B223" s="8"/>
      <c r="C223" s="11"/>
      <c r="D223" s="11"/>
      <c r="E223" s="11"/>
    </row>
    <row r="224" spans="1:5" ht="12.75">
      <c r="A224" s="6"/>
      <c r="B224" s="8"/>
      <c r="C224" s="11"/>
      <c r="D224" s="11"/>
      <c r="E224" s="11"/>
    </row>
    <row r="225" spans="1:5" ht="12.75">
      <c r="A225" s="6"/>
      <c r="B225" s="8"/>
      <c r="C225" s="11"/>
      <c r="D225" s="11"/>
      <c r="E225" s="11"/>
    </row>
    <row r="226" spans="1:5" ht="12.75">
      <c r="A226" s="6"/>
      <c r="B226" s="8"/>
      <c r="C226" s="11"/>
      <c r="D226" s="11"/>
      <c r="E226" s="11"/>
    </row>
    <row r="227" spans="1:5" ht="12.75">
      <c r="A227" s="6"/>
      <c r="B227" s="8"/>
      <c r="C227" s="11"/>
      <c r="D227" s="11"/>
      <c r="E227" s="11"/>
    </row>
    <row r="228" spans="1:5" ht="12.75">
      <c r="A228" s="6"/>
      <c r="B228" s="8"/>
      <c r="C228" s="11"/>
      <c r="D228" s="11"/>
      <c r="E228" s="11"/>
    </row>
    <row r="229" spans="1:5" ht="12.75">
      <c r="A229" s="6"/>
      <c r="B229" s="8"/>
      <c r="C229" s="11"/>
      <c r="D229" s="11"/>
      <c r="E229" s="11"/>
    </row>
    <row r="230" spans="1:5" ht="12.75">
      <c r="A230" s="6"/>
      <c r="B230" s="8"/>
      <c r="C230" s="11"/>
      <c r="D230" s="11"/>
      <c r="E230" s="11"/>
    </row>
    <row r="231" spans="1:5" ht="12.75">
      <c r="A231" s="6"/>
      <c r="B231" s="8"/>
      <c r="C231" s="11"/>
      <c r="D231" s="11"/>
      <c r="E231" s="11"/>
    </row>
    <row r="232" spans="1:5" ht="12.75">
      <c r="A232" s="6"/>
      <c r="B232" s="8"/>
      <c r="C232" s="11"/>
      <c r="D232" s="11"/>
      <c r="E232" s="11"/>
    </row>
    <row r="233" spans="1:5" ht="12.75">
      <c r="A233" s="6"/>
      <c r="B233" s="8"/>
      <c r="C233" s="11"/>
      <c r="D233" s="11"/>
      <c r="E233" s="11"/>
    </row>
    <row r="234" spans="1:5" ht="12.75">
      <c r="A234" s="6"/>
      <c r="B234" s="8"/>
      <c r="C234" s="11"/>
      <c r="D234" s="11"/>
      <c r="E234" s="11"/>
    </row>
    <row r="235" spans="1:5" ht="12.75">
      <c r="A235" s="6"/>
      <c r="B235" s="8"/>
      <c r="C235" s="11"/>
      <c r="D235" s="11"/>
      <c r="E235" s="11"/>
    </row>
    <row r="236" spans="1:5" ht="12.75">
      <c r="A236" s="6"/>
      <c r="B236" s="8"/>
      <c r="C236" s="11"/>
      <c r="D236" s="11"/>
      <c r="E236" s="11"/>
    </row>
    <row r="237" spans="1:5" ht="12.75">
      <c r="A237" s="6"/>
      <c r="B237" s="8"/>
      <c r="C237" s="11"/>
      <c r="D237" s="11"/>
      <c r="E237" s="11"/>
    </row>
    <row r="238" spans="1:5" ht="12.75">
      <c r="A238" s="6"/>
      <c r="B238" s="8"/>
      <c r="C238" s="11"/>
      <c r="D238" s="11"/>
      <c r="E238" s="11"/>
    </row>
    <row r="239" spans="1:5" ht="12.75">
      <c r="A239" s="6"/>
      <c r="B239" s="8"/>
      <c r="C239" s="11"/>
      <c r="D239" s="11"/>
      <c r="E239" s="11"/>
    </row>
    <row r="240" spans="1:5" ht="12.75">
      <c r="A240" s="6"/>
      <c r="B240" s="8"/>
      <c r="C240" s="11"/>
      <c r="D240" s="11"/>
      <c r="E240" s="11"/>
    </row>
    <row r="241" spans="1:5" ht="12.75">
      <c r="A241" s="6"/>
      <c r="B241" s="8"/>
      <c r="C241" s="11"/>
      <c r="D241" s="11"/>
      <c r="E241" s="11"/>
    </row>
    <row r="242" spans="1:5" ht="12.75">
      <c r="A242" s="6"/>
      <c r="B242" s="8"/>
      <c r="C242" s="11"/>
      <c r="D242" s="11"/>
      <c r="E242" s="11"/>
    </row>
    <row r="243" spans="1:5" ht="12.75">
      <c r="A243" s="6"/>
      <c r="B243" s="8"/>
      <c r="C243" s="11"/>
      <c r="D243" s="11"/>
      <c r="E243" s="11"/>
    </row>
    <row r="244" spans="1:5" ht="12.75">
      <c r="A244" s="6"/>
      <c r="B244" s="8"/>
      <c r="C244" s="11"/>
      <c r="D244" s="11"/>
      <c r="E244" s="11"/>
    </row>
    <row r="245" spans="1:5" ht="12.75">
      <c r="A245" s="6"/>
      <c r="B245" s="8"/>
      <c r="C245" s="11"/>
      <c r="D245" s="11"/>
      <c r="E245" s="11"/>
    </row>
    <row r="246" spans="1:5" ht="12.75">
      <c r="A246" s="6"/>
      <c r="B246" s="8"/>
      <c r="C246" s="11"/>
      <c r="D246" s="11"/>
      <c r="E246" s="11"/>
    </row>
    <row r="247" spans="1:5" ht="12.75">
      <c r="A247" s="6"/>
      <c r="B247" s="8"/>
      <c r="C247" s="11"/>
      <c r="D247" s="11"/>
      <c r="E247" s="11"/>
    </row>
    <row r="248" spans="1:5" ht="12.75">
      <c r="A248" s="6"/>
      <c r="B248" s="8"/>
      <c r="C248" s="11"/>
      <c r="D248" s="11"/>
      <c r="E248" s="11"/>
    </row>
    <row r="249" spans="1:5" ht="12.75">
      <c r="A249" s="6"/>
      <c r="B249" s="8"/>
      <c r="C249" s="11"/>
      <c r="D249" s="11"/>
      <c r="E249" s="11"/>
    </row>
    <row r="250" spans="1:5" ht="12.75">
      <c r="A250" s="6"/>
      <c r="B250" s="8"/>
      <c r="C250" s="11"/>
      <c r="D250" s="11"/>
      <c r="E250" s="11"/>
    </row>
    <row r="251" spans="1:5" ht="12.75">
      <c r="A251" s="6"/>
      <c r="B251" s="8"/>
      <c r="C251" s="11"/>
      <c r="D251" s="11"/>
      <c r="E251" s="11"/>
    </row>
    <row r="252" spans="1:5" ht="12.75">
      <c r="A252" s="6"/>
      <c r="B252" s="8"/>
      <c r="C252" s="11"/>
      <c r="D252" s="11"/>
      <c r="E252" s="11"/>
    </row>
    <row r="253" spans="1:5" ht="12.75">
      <c r="A253" s="6"/>
      <c r="B253" s="8"/>
      <c r="C253" s="11"/>
      <c r="D253" s="11"/>
      <c r="E253" s="11"/>
    </row>
    <row r="254" spans="1:5" ht="12.75">
      <c r="A254" s="6"/>
      <c r="B254" s="8"/>
      <c r="C254" s="11"/>
      <c r="D254" s="11"/>
      <c r="E254" s="11"/>
    </row>
    <row r="255" spans="1:5" ht="12.75">
      <c r="A255" s="6"/>
      <c r="B255" s="8"/>
      <c r="C255" s="11"/>
      <c r="D255" s="11"/>
      <c r="E255" s="11"/>
    </row>
    <row r="256" spans="1:5" ht="12.75">
      <c r="A256" s="6"/>
      <c r="B256" s="8"/>
      <c r="C256" s="11"/>
      <c r="D256" s="11"/>
      <c r="E256" s="11"/>
    </row>
    <row r="257" spans="1:5" ht="12.75">
      <c r="A257" s="6"/>
      <c r="B257" s="8"/>
      <c r="C257" s="11"/>
      <c r="D257" s="11"/>
      <c r="E257" s="11"/>
    </row>
    <row r="258" spans="1:5" ht="12.75">
      <c r="A258" s="6"/>
      <c r="B258" s="8"/>
      <c r="C258" s="11"/>
      <c r="D258" s="11"/>
      <c r="E258" s="11"/>
    </row>
    <row r="259" spans="1:5" ht="12.75">
      <c r="A259" s="6"/>
      <c r="B259" s="8"/>
      <c r="C259" s="11"/>
      <c r="D259" s="11"/>
      <c r="E259" s="11"/>
    </row>
    <row r="260" spans="1:5" ht="12.75">
      <c r="A260" s="6"/>
      <c r="B260" s="8"/>
      <c r="C260" s="11"/>
      <c r="D260" s="11"/>
      <c r="E260" s="11"/>
    </row>
    <row r="261" spans="1:5" ht="12.75">
      <c r="A261" s="6"/>
      <c r="B261" s="8"/>
      <c r="C261" s="11"/>
      <c r="D261" s="11"/>
      <c r="E261" s="11"/>
    </row>
    <row r="262" spans="1:5" ht="12.75">
      <c r="A262" s="6"/>
      <c r="B262" s="8"/>
      <c r="D262" s="11"/>
      <c r="E262" s="11"/>
    </row>
    <row r="263" spans="1:5" ht="12.75">
      <c r="A263" s="6"/>
      <c r="B263" s="8"/>
      <c r="D263" s="11"/>
      <c r="E263" s="11"/>
    </row>
    <row r="264" spans="1:4" ht="12.75">
      <c r="A264" s="6"/>
      <c r="B264" s="8"/>
      <c r="D264" s="11"/>
    </row>
    <row r="265" spans="1:4" ht="12.75">
      <c r="A265" s="6"/>
      <c r="B265" s="8"/>
      <c r="D265" s="11"/>
    </row>
    <row r="266" spans="1:4" ht="12.75">
      <c r="A266" s="6"/>
      <c r="B266" s="8"/>
      <c r="D266" s="11"/>
    </row>
    <row r="267" spans="1:4" ht="12.75">
      <c r="A267" s="6"/>
      <c r="B267" s="8"/>
      <c r="D267" s="11"/>
    </row>
    <row r="268" spans="1:4" ht="12.75">
      <c r="A268" s="6"/>
      <c r="B268" s="8"/>
      <c r="D268" s="11"/>
    </row>
    <row r="269" spans="1:4" ht="12.75">
      <c r="A269" s="6"/>
      <c r="B269" s="8"/>
      <c r="D269" s="11"/>
    </row>
    <row r="270" spans="1:4" ht="12.75">
      <c r="A270" s="6"/>
      <c r="B270" s="8"/>
      <c r="D270" s="11"/>
    </row>
    <row r="271" spans="1:4" ht="12.75">
      <c r="A271" s="6"/>
      <c r="B271" s="8"/>
      <c r="D271" s="11"/>
    </row>
    <row r="272" spans="1:4" ht="12.75">
      <c r="A272" s="6"/>
      <c r="B272" s="8"/>
      <c r="D272" s="11"/>
    </row>
    <row r="273" spans="1:4" ht="12.75">
      <c r="A273" s="6"/>
      <c r="B273" s="8"/>
      <c r="D273" s="11"/>
    </row>
    <row r="274" spans="1:4" ht="12.75">
      <c r="A274" s="6"/>
      <c r="B274" s="8"/>
      <c r="D274" s="11"/>
    </row>
    <row r="275" spans="1:4" ht="12.75">
      <c r="A275" s="6"/>
      <c r="B275" s="8"/>
      <c r="D275" s="11"/>
    </row>
    <row r="276" spans="1:4" ht="12.75">
      <c r="A276" s="6"/>
      <c r="B276" s="8"/>
      <c r="D276" s="11"/>
    </row>
    <row r="277" spans="1:4" ht="12.75">
      <c r="A277" s="6"/>
      <c r="B277" s="8"/>
      <c r="D277" s="11"/>
    </row>
    <row r="278" spans="1:4" ht="12.75">
      <c r="A278" s="6"/>
      <c r="B278" s="8"/>
      <c r="D278" s="11"/>
    </row>
    <row r="279" spans="1:4" ht="12.75">
      <c r="A279" s="6"/>
      <c r="B279" s="8"/>
      <c r="D279" s="11"/>
    </row>
    <row r="280" spans="1:4" ht="12.75">
      <c r="A280" s="6"/>
      <c r="B280" s="8"/>
      <c r="D280" s="11"/>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spans="1:2" ht="12.75">
      <c r="A334" s="6"/>
      <c r="B334" s="8"/>
    </row>
    <row r="335" spans="1:2" ht="12.75">
      <c r="A335" s="6"/>
      <c r="B335" s="8"/>
    </row>
    <row r="336" spans="1:2" ht="12.75">
      <c r="A336" s="6"/>
      <c r="B336" s="8"/>
    </row>
    <row r="337" spans="1:2" ht="12.75">
      <c r="A337" s="6"/>
      <c r="B337" s="8"/>
    </row>
    <row r="338" spans="1:2" ht="12.75">
      <c r="A338" s="6"/>
      <c r="B338" s="8"/>
    </row>
    <row r="339" spans="1:2" ht="12.75">
      <c r="A339" s="6"/>
      <c r="B339" s="8"/>
    </row>
    <row r="340" spans="1:2" ht="12.75">
      <c r="A340" s="6"/>
      <c r="B340" s="8"/>
    </row>
    <row r="341" spans="1:2" ht="12.75">
      <c r="A341" s="6"/>
      <c r="B341" s="8"/>
    </row>
    <row r="342" spans="1:2" ht="12.75">
      <c r="A342" s="6"/>
      <c r="B342" s="8"/>
    </row>
    <row r="343" spans="1:2" ht="12.75">
      <c r="A343" s="6"/>
      <c r="B343" s="8"/>
    </row>
    <row r="344" spans="1:2" ht="12.75">
      <c r="A344" s="6"/>
      <c r="B344" s="8"/>
    </row>
    <row r="345" spans="1:2" ht="12.75">
      <c r="A345" s="6"/>
      <c r="B345" s="8"/>
    </row>
    <row r="346" spans="1:2" ht="12.75">
      <c r="A346" s="6"/>
      <c r="B346" s="8"/>
    </row>
    <row r="347" spans="1:2" ht="12.75">
      <c r="A347" s="6"/>
      <c r="B347" s="8"/>
    </row>
    <row r="348" spans="1:2" ht="12.75">
      <c r="A348" s="6"/>
      <c r="B348" s="8"/>
    </row>
    <row r="349" spans="1:2" ht="12.75">
      <c r="A349" s="6"/>
      <c r="B349" s="8"/>
    </row>
    <row r="350" spans="1:2" ht="12.75">
      <c r="A350" s="6"/>
      <c r="B350" s="8"/>
    </row>
    <row r="351" spans="1:2" ht="12.75">
      <c r="A351" s="6"/>
      <c r="B351" s="8"/>
    </row>
    <row r="352" spans="1:2" ht="12.75">
      <c r="A352" s="6"/>
      <c r="B352" s="8"/>
    </row>
    <row r="353" spans="1:2" ht="12.75">
      <c r="A353" s="6"/>
      <c r="B353" s="8"/>
    </row>
    <row r="354" spans="1:2" ht="12.75">
      <c r="A354" s="6"/>
      <c r="B354" s="8"/>
    </row>
    <row r="355" spans="1:2" ht="12.75">
      <c r="A355" s="6"/>
      <c r="B355" s="8"/>
    </row>
    <row r="356" spans="1:2" ht="12.75">
      <c r="A356" s="6"/>
      <c r="B356" s="8"/>
    </row>
    <row r="357" spans="1:2" ht="12.75">
      <c r="A357" s="6"/>
      <c r="B357" s="8"/>
    </row>
    <row r="358" spans="1:2" ht="12.75">
      <c r="A358" s="6"/>
      <c r="B358" s="8"/>
    </row>
    <row r="359" spans="1:2" ht="12.75">
      <c r="A359" s="6"/>
      <c r="B359" s="8"/>
    </row>
    <row r="360" spans="1:2" ht="12.75">
      <c r="A360" s="6"/>
      <c r="B360" s="8"/>
    </row>
    <row r="361" spans="1:2" ht="12.75">
      <c r="A361" s="6"/>
      <c r="B361" s="8"/>
    </row>
    <row r="362" spans="1:2" ht="12.75">
      <c r="A362" s="6"/>
      <c r="B362" s="8"/>
    </row>
    <row r="363" spans="1:2" ht="12.75">
      <c r="A363" s="6"/>
      <c r="B363" s="8"/>
    </row>
    <row r="364" spans="1:2" ht="12.75">
      <c r="A364" s="6"/>
      <c r="B364" s="8"/>
    </row>
    <row r="365" spans="1:2" ht="12.75">
      <c r="A365" s="6"/>
      <c r="B365" s="8"/>
    </row>
    <row r="366" spans="1:2" ht="12.75">
      <c r="A366" s="6"/>
      <c r="B366" s="8"/>
    </row>
    <row r="367" spans="1:2" ht="12.75">
      <c r="A367" s="6"/>
      <c r="B367" s="8"/>
    </row>
    <row r="368" spans="1:2" ht="12.75">
      <c r="A368" s="6"/>
      <c r="B368" s="8"/>
    </row>
    <row r="369" spans="1:2" ht="12.75">
      <c r="A369" s="6"/>
      <c r="B369" s="8"/>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sheetData>
  <sheetProtection/>
  <mergeCells count="19">
    <mergeCell ref="B90:C90"/>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2014-12-16T08:35:49Z</cp:lastPrinted>
  <dcterms:created xsi:type="dcterms:W3CDTF">2002-12-20T15:22:07Z</dcterms:created>
  <dcterms:modified xsi:type="dcterms:W3CDTF">2014-12-17T12:32:20Z</dcterms:modified>
  <cp:category/>
  <cp:version/>
  <cp:contentType/>
  <cp:contentStatus/>
</cp:coreProperties>
</file>