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'Лист1'!$A$1:$I$73</definedName>
  </definedNames>
  <calcPr fullCalcOnLoad="1"/>
</workbook>
</file>

<file path=xl/sharedStrings.xml><?xml version="1.0" encoding="utf-8"?>
<sst xmlns="http://schemas.openxmlformats.org/spreadsheetml/2006/main" count="142" uniqueCount="118">
  <si>
    <t>Загальний фонд</t>
  </si>
  <si>
    <t>Спеціальний фонд</t>
  </si>
  <si>
    <t>Разом</t>
  </si>
  <si>
    <t>тис. грн.</t>
  </si>
  <si>
    <t xml:space="preserve"> </t>
  </si>
  <si>
    <t>250404</t>
  </si>
  <si>
    <t>Інші  видатки</t>
  </si>
  <si>
    <t>070807</t>
  </si>
  <si>
    <t>Інші освітні програми</t>
  </si>
  <si>
    <t>070201</t>
  </si>
  <si>
    <t>Інші видатки на соціальний захист населення</t>
  </si>
  <si>
    <t>090412</t>
  </si>
  <si>
    <t>090416</t>
  </si>
  <si>
    <t>Інші видатки на соціальний захист ветеранів війни та праці</t>
  </si>
  <si>
    <t>091209</t>
  </si>
  <si>
    <t>до рішення районної ради</t>
  </si>
  <si>
    <t>Код тимчасової класифікації видатків та кредитування місцевих бюджетів</t>
  </si>
  <si>
    <t>091204</t>
  </si>
  <si>
    <t xml:space="preserve"> виплата компенсації фізичним особам, які будуть надавати соціальні послуги</t>
  </si>
  <si>
    <t>130204</t>
  </si>
  <si>
    <t>130115</t>
  </si>
  <si>
    <t xml:space="preserve">Центри "Спорт для всіх" та заходи з фізичної культури 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</si>
  <si>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</si>
  <si>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дітям-інвадідам, хворим, які не здатні до самообслуговування і потребують сторонньої допомоги</t>
  </si>
  <si>
    <t>Фінансова підтримка громадських організацій інвалідів і ветеранів</t>
  </si>
  <si>
    <t>Територіальні центри соціального обслуговування (надання соціальних послуг)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</si>
  <si>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</si>
  <si>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</si>
  <si>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>- фінансова підтримка громадських організацій ветеранів, волонтерів</t>
  </si>
  <si>
    <t xml:space="preserve"> виплата одноразової матеріальної допомоги учасникам бойових дій у роки Великої Вітчизняної війни та у роки війни з Японією до річниць Перемоги у Великій Вітчизняній війні та річниць визволення України від фашистських загарбників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</si>
  <si>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</si>
  <si>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</si>
  <si>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спрямованності)</t>
  </si>
  <si>
    <t>Районна програма збереження архівних фондів на 2012-2016 роки:</t>
  </si>
  <si>
    <t>реалізація заходів передбачених програмою (фінансування Об"єднаного трудового архіву міської, сільських рад)</t>
  </si>
  <si>
    <t>реалізація заходів передбачених програмою (забезпечення участі футбольних команд у обласних змаганнях)</t>
  </si>
  <si>
    <t xml:space="preserve"> реалізація заходів передбачених програмою  </t>
  </si>
  <si>
    <t>Управління соціального захисту населення райдержадміністрації</t>
  </si>
  <si>
    <t>Відділ освіти, молоді і спорту райдержадміністрації</t>
  </si>
  <si>
    <t>перебування в стаціонарному відділенні для постійного, або тимчасового проживання підопічної Новікової Г.В.</t>
  </si>
  <si>
    <t>надання одноразової матеріальної допомоги громадянам, які постраждали внаслідок Чорнобильської катастрофи (І,ІІ,ІІІ категорії) та дітям -інвалідам, які постраждали від Чорнобильської катастрофи</t>
  </si>
  <si>
    <t>Районна Цільова соціальна програма розвитку освіти Баштанського району на 2011 -2015 роки</t>
  </si>
  <si>
    <t>Загальноосвітні школи (в т.ч. школа-дитячий садок, інтернат при школі),  спеціалізовані школи, ліцеї, гімназії, колегіуми</t>
  </si>
  <si>
    <r>
      <t>- п</t>
    </r>
    <r>
      <rPr>
        <sz val="18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</si>
  <si>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 xml:space="preserve">Програма розвитку фізичної культури і спорту у Баштанському районі на 2014-2018 роки: </t>
  </si>
  <si>
    <t>фінансова підтримка громадських організацій інвалідів</t>
  </si>
  <si>
    <t xml:space="preserve">надання одноразової матеріальної допомоги військовослужбовцям, які отримали поранення, контузію, захворювання внаслідок виконання службових обов"язків на тимчасово окупованій території АРК, м.Севастополя та під час участиі в антитерористичній операції (АТО) на сході України </t>
  </si>
  <si>
    <t>Код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</si>
  <si>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</si>
  <si>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</si>
  <si>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</si>
  <si>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</si>
  <si>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 xml:space="preserve">Районна програма "Медичні кадри Баштанщини" на 2013-2017 роки </t>
  </si>
  <si>
    <t>отримання медичної освіти на договірних умовах</t>
  </si>
  <si>
    <t>Райдержадміністрація</t>
  </si>
  <si>
    <t>0133</t>
  </si>
  <si>
    <t>0990</t>
  </si>
  <si>
    <t>0921</t>
  </si>
  <si>
    <t>0810</t>
  </si>
  <si>
    <t>1010</t>
  </si>
  <si>
    <t>1090</t>
  </si>
  <si>
    <t>1030</t>
  </si>
  <si>
    <t>1020</t>
  </si>
  <si>
    <t>організація підвозу дітей до загальноосвітніх навчальних закладів</t>
  </si>
  <si>
    <t xml:space="preserve">надання одноразової матеріальної допомоги дітям військовослужбовців, які загинули або померли внаслідок поранення, контузії чи каліцтва, одержаних при виконанні  службових обов"язків на тимчасово окупованій території АРК, м.Севастополя та під час участиі в антитерористичній операції (АТО) на сході України </t>
  </si>
  <si>
    <t>Всього районні програми</t>
  </si>
  <si>
    <t>виплата стипендії  президента України переможцям 4 Міжнародного мовно-літературного конкурсу учнівської та студентської молоді ім. Т. Шевченка</t>
  </si>
  <si>
    <t>Районна програма "Шкільний автобус" на 2013-2015 роки:</t>
  </si>
  <si>
    <t xml:space="preserve">Програма «Безбар'єрна Баштанщина» </t>
  </si>
  <si>
    <t xml:space="preserve">Комплексна програма соціального захисту населення "Турбота" </t>
  </si>
  <si>
    <t>Районна цільова соціальна програма розвитку цивільного захисту Баштанського району:</t>
  </si>
  <si>
    <t>210105</t>
  </si>
  <si>
    <t>Видатки на запобігання та ліквідацію надзвичайних ситуацій та наслідків стихійного лиха</t>
  </si>
  <si>
    <t>0320</t>
  </si>
  <si>
    <t>090802</t>
  </si>
  <si>
    <t>Інші програми соціального захисту дітей</t>
  </si>
  <si>
    <t>Районна Комплексна програма захисту прав дітей Баштанського району "Дитинство" на 2013-2017 роки</t>
  </si>
  <si>
    <t>1040</t>
  </si>
  <si>
    <t>Начальник фінансового управління райдержадміністрації</t>
  </si>
  <si>
    <t>С.В.Євдощенко</t>
  </si>
  <si>
    <t>Уточнений перелік місцевих (регіональних) програм, які фінансуватимуться за рахунок коштів  районного бюджету Баштанського району у 2015 році</t>
  </si>
  <si>
    <t>091103</t>
  </si>
  <si>
    <t>Соціальні програми і заходи державних органів у справах  молоді</t>
  </si>
  <si>
    <t>Районна програма "Молодь Баштанщини"</t>
  </si>
  <si>
    <t>на перевезення призовників до обласного збірного пункту</t>
  </si>
  <si>
    <t xml:space="preserve">на фінансування експлуатаційно  технічного обслуговування апаратури системи централізованого оповіщення (погашення кредиторської заборгованості за 2014 рік - 7,763 тис.грн.( придбання ПММ - 1,415 тис.грн, оповіщення -6,348 тис.грн.,)  , поповнення  матеріального резерву - придбання паливно-мастильних матеріалів на 100,0 тис.грн.) </t>
  </si>
  <si>
    <t>180109</t>
  </si>
  <si>
    <t>0490</t>
  </si>
  <si>
    <t>Програма стабілізації та соціально-економічного розвитку територій</t>
  </si>
  <si>
    <t>Разом:</t>
  </si>
  <si>
    <t>Програма соціально-економічного розвитку Баштанського району на 2015-2017 роки</t>
  </si>
  <si>
    <t>проходження професійної атестації та отримання кваліфікаційного сертифікату інженера з технічної інвентарізації КП"Баштанське районне бюро технічної інвентарізації"</t>
  </si>
  <si>
    <t>Програма реформування та розвитку житлово-комунального господарства Баштанського району на 2011-2014 роки (термін дії продовжено до прийняття нової)</t>
  </si>
  <si>
    <t xml:space="preserve">співфінансування проекту переможців обласного конкурсу на капітальний ремонт спортзалу Д-Криничанської ЗОШ </t>
  </si>
  <si>
    <t xml:space="preserve">капітальний ремонт будівлі Добренської ЗОШ (заміна вікон), реалізація проекту "Енергозберігаючі заходи в школі с.Добре. Капітальний ремонт із заміни вікон" на виконання Програми "Підтримка реалізації проектів і участь в реалізації регіональних та державних програм", відповідно проекту Європейського Союзу та Програми розвитку ООН місцевого розвитку орієнтований на громаду </t>
  </si>
  <si>
    <t>виплата компенсації фізичним особам, які будуть надавати соціальні послуги</t>
  </si>
  <si>
    <t>заходи направлені на захист прав дітей Баштанського району ( в т.ч. погашення кредиторської заборгованості 2014 року -  5,2 тис.грн., на проведення благодійної акції для дітей, відповідно до програми -1,5 тис.грн. )</t>
  </si>
  <si>
    <t xml:space="preserve">виготовлення проектно-кошторисної документації реконструкції будівлі "Хоспісу" по вул Ювілейна, буд.3, м.Баштанка </t>
  </si>
  <si>
    <t>Проведення невідкладних відновлювальних робіт, будівництво та реконструкція лікарень загального профілю</t>
  </si>
  <si>
    <t>150114</t>
  </si>
  <si>
    <t>0731</t>
  </si>
  <si>
    <t xml:space="preserve">Районна рада </t>
  </si>
  <si>
    <t>Комплексна програма увічнення пам"яті учасників антитерористичної інформації, жертв воєн та політичних репресій у Баштанському районі на 2015 рік</t>
  </si>
  <si>
    <t>010116</t>
  </si>
  <si>
    <t>0111</t>
  </si>
  <si>
    <t>Сектор культури райдержадміністрації</t>
  </si>
  <si>
    <t>Органи  місцевого самоврядування</t>
  </si>
  <si>
    <t>Програма розвитку культури в Баштанському районі на 2011-2015 роки</t>
  </si>
  <si>
    <t>створення  Куточка пам"яті про загиблих,  нагороджених учасників бойових дій у зоні проведення антитерористичної операції (з розміщенням фото та інформаційних матеріалів) в адмінприміщенні районної ради</t>
  </si>
  <si>
    <t>виготовлення та розміщення наглядного метаріалу (стендів), вшановуючих пам"ять загиблих Героїв Небесної Сотні ( в адмінприміщенні районної ради)</t>
  </si>
  <si>
    <t>110202</t>
  </si>
  <si>
    <t>0824</t>
  </si>
  <si>
    <t>Музеї і виставки</t>
  </si>
  <si>
    <t xml:space="preserve">створення  Куточка пам"яті про загиблих, нагороджених учасників бойових дій у зоні проведення антитерористичної операції (з розміщенням фото та інформаційних матеріалів) </t>
  </si>
  <si>
    <t xml:space="preserve">виготовлення та розміщення наглядного метаріалу (стендів), вшановуючих пам"ять загиблих Героїв Небесної Сотні </t>
  </si>
  <si>
    <t xml:space="preserve">Утримання апарату управління громадських фізкультурно - спортивних організацій </t>
  </si>
  <si>
    <t>Додаток 7</t>
  </si>
  <si>
    <t xml:space="preserve">від 22.10.2015 № 4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</si>
</sst>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0.0000000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color indexed="10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b/>
      <sz val="18"/>
      <name val="Arial Cyr"/>
      <family val="0"/>
    </font>
    <font>
      <sz val="18"/>
      <name val="Times New Roman CYR"/>
      <family val="0"/>
    </font>
    <font>
      <sz val="18"/>
      <name val="Times New Roman Cyr"/>
      <family val="1"/>
    </font>
    <font>
      <sz val="18"/>
      <color indexed="10"/>
      <name val="Times New Roman"/>
      <family val="1"/>
    </font>
    <font>
      <sz val="18"/>
      <color indexed="10"/>
      <name val="Arial Cyr"/>
      <family val="0"/>
    </font>
    <font>
      <b/>
      <sz val="18"/>
      <name val="Times New Roman CYR"/>
      <family val="0"/>
    </font>
    <font>
      <b/>
      <sz val="18"/>
      <color indexed="1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8"/>
      <color indexed="10"/>
      <name val="Arial Cyr"/>
      <family val="0"/>
    </font>
    <font>
      <sz val="16"/>
      <name val="Times New Roman Cyr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2" borderId="2" applyNumberFormat="0" applyAlignment="0" applyProtection="0"/>
    <xf numFmtId="0" fontId="44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1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0" borderId="7" applyNumberFormat="0" applyAlignment="0" applyProtection="0"/>
    <xf numFmtId="0" fontId="21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76" fontId="10" fillId="0" borderId="10" xfId="0" applyNumberFormat="1" applyFont="1" applyBorder="1" applyAlignment="1">
      <alignment horizontal="center" vertical="justify"/>
    </xf>
    <xf numFmtId="0" fontId="11" fillId="0" borderId="10" xfId="0" applyFont="1" applyBorder="1" applyAlignment="1">
      <alignment horizontal="justify" vertical="justify" wrapText="1"/>
    </xf>
    <xf numFmtId="0" fontId="7" fillId="0" borderId="10" xfId="0" applyFont="1" applyFill="1" applyBorder="1" applyAlignment="1">
      <alignment horizontal="justify"/>
    </xf>
    <xf numFmtId="176" fontId="10" fillId="0" borderId="10" xfId="0" applyNumberFormat="1" applyFont="1" applyFill="1" applyBorder="1" applyAlignment="1">
      <alignment horizontal="center" vertical="justify"/>
    </xf>
    <xf numFmtId="176" fontId="8" fillId="0" borderId="10" xfId="0" applyNumberFormat="1" applyFont="1" applyBorder="1" applyAlignment="1">
      <alignment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>
      <alignment vertical="top" wrapText="1"/>
    </xf>
    <xf numFmtId="176" fontId="9" fillId="0" borderId="10" xfId="0" applyNumberFormat="1" applyFont="1" applyBorder="1" applyAlignment="1">
      <alignment horizontal="center" vertical="justify"/>
    </xf>
    <xf numFmtId="176" fontId="8" fillId="0" borderId="10" xfId="0" applyNumberFormat="1" applyFont="1" applyBorder="1" applyAlignment="1">
      <alignment horizontal="center" vertical="justify"/>
    </xf>
    <xf numFmtId="176" fontId="7" fillId="0" borderId="10" xfId="0" applyNumberFormat="1" applyFont="1" applyBorder="1" applyAlignment="1">
      <alignment horizontal="center" vertical="justify"/>
    </xf>
    <xf numFmtId="9" fontId="9" fillId="0" borderId="10" xfId="57" applyFont="1" applyBorder="1" applyAlignment="1">
      <alignment horizontal="left" vertical="justify"/>
    </xf>
    <xf numFmtId="0" fontId="9" fillId="0" borderId="10" xfId="0" applyFont="1" applyBorder="1" applyAlignment="1">
      <alignment vertical="justify" wrapText="1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>
      <alignment vertical="top" wrapText="1"/>
    </xf>
    <xf numFmtId="0" fontId="12" fillId="0" borderId="10" xfId="0" applyFont="1" applyBorder="1" applyAlignment="1" applyProtection="1">
      <alignment horizontal="left" vertical="top" wrapText="1"/>
      <protection locked="0"/>
    </xf>
    <xf numFmtId="176" fontId="9" fillId="0" borderId="10" xfId="0" applyNumberFormat="1" applyFont="1" applyBorder="1" applyAlignment="1">
      <alignment horizontal="center" vertical="top"/>
    </xf>
    <xf numFmtId="176" fontId="8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horizontal="left"/>
    </xf>
    <xf numFmtId="0" fontId="9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justify" vertical="top"/>
    </xf>
    <xf numFmtId="0" fontId="11" fillId="2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vertical="justify"/>
    </xf>
    <xf numFmtId="176" fontId="14" fillId="0" borderId="10" xfId="0" applyNumberFormat="1" applyFont="1" applyBorder="1" applyAlignment="1">
      <alignment vertical="top"/>
    </xf>
    <xf numFmtId="0" fontId="15" fillId="0" borderId="10" xfId="0" applyFont="1" applyBorder="1" applyAlignment="1">
      <alignment/>
    </xf>
    <xf numFmtId="0" fontId="7" fillId="0" borderId="10" xfId="0" applyFont="1" applyBorder="1" applyAlignment="1">
      <alignment horizontal="justify" vertical="top" wrapText="1"/>
    </xf>
    <xf numFmtId="176" fontId="8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/>
    </xf>
    <xf numFmtId="0" fontId="9" fillId="0" borderId="10" xfId="0" applyNumberFormat="1" applyFont="1" applyBorder="1" applyAlignment="1">
      <alignment horizontal="justify" vertical="top" wrapText="1"/>
    </xf>
    <xf numFmtId="49" fontId="9" fillId="0" borderId="10" xfId="0" applyNumberFormat="1" applyFont="1" applyBorder="1" applyAlignment="1">
      <alignment horizontal="justify" vertical="top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justify"/>
    </xf>
    <xf numFmtId="0" fontId="1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wrapText="1"/>
    </xf>
    <xf numFmtId="0" fontId="17" fillId="0" borderId="0" xfId="0" applyFont="1" applyAlignment="1">
      <alignment/>
    </xf>
    <xf numFmtId="176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9" fillId="2" borderId="10" xfId="0" applyNumberFormat="1" applyFont="1" applyFill="1" applyBorder="1" applyAlignment="1">
      <alignment horizontal="right" vertical="top" wrapText="1"/>
    </xf>
    <xf numFmtId="49" fontId="13" fillId="0" borderId="10" xfId="0" applyNumberFormat="1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7" fillId="0" borderId="10" xfId="0" applyFont="1" applyFill="1" applyBorder="1" applyAlignment="1">
      <alignment horizontal="justify" wrapText="1"/>
    </xf>
    <xf numFmtId="49" fontId="7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2" fillId="0" borderId="0" xfId="0" applyFont="1" applyAlignment="1" applyProtection="1">
      <alignment horizontal="left" vertical="top" wrapText="1"/>
      <protection locked="0"/>
    </xf>
    <xf numFmtId="176" fontId="10" fillId="0" borderId="0" xfId="0" applyNumberFormat="1" applyFont="1" applyAlignment="1">
      <alignment/>
    </xf>
    <xf numFmtId="0" fontId="7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justify" wrapText="1"/>
    </xf>
    <xf numFmtId="176" fontId="22" fillId="0" borderId="10" xfId="0" applyNumberFormat="1" applyFont="1" applyBorder="1" applyAlignment="1">
      <alignment vertical="top"/>
    </xf>
    <xf numFmtId="0" fontId="23" fillId="0" borderId="0" xfId="0" applyFont="1" applyAlignment="1" applyProtection="1">
      <alignment horizontal="left" vertical="top" wrapText="1"/>
      <protection locked="0"/>
    </xf>
    <xf numFmtId="0" fontId="9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vertical="top" wrapText="1"/>
    </xf>
    <xf numFmtId="176" fontId="10" fillId="0" borderId="10" xfId="0" applyNumberFormat="1" applyFont="1" applyBorder="1" applyAlignment="1">
      <alignment vertical="top"/>
    </xf>
    <xf numFmtId="49" fontId="24" fillId="0" borderId="10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176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 vertical="top" wrapText="1"/>
    </xf>
    <xf numFmtId="176" fontId="7" fillId="0" borderId="10" xfId="0" applyNumberFormat="1" applyFont="1" applyBorder="1" applyAlignment="1">
      <alignment/>
    </xf>
    <xf numFmtId="179" fontId="9" fillId="0" borderId="10" xfId="0" applyNumberFormat="1" applyFont="1" applyBorder="1" applyAlignment="1">
      <alignment horizontal="center" vertical="justify"/>
    </xf>
    <xf numFmtId="179" fontId="8" fillId="0" borderId="10" xfId="0" applyNumberFormat="1" applyFont="1" applyBorder="1" applyAlignment="1">
      <alignment horizontal="center" vertical="justify"/>
    </xf>
    <xf numFmtId="179" fontId="10" fillId="0" borderId="10" xfId="0" applyNumberFormat="1" applyFont="1" applyFill="1" applyBorder="1" applyAlignment="1">
      <alignment horizontal="center" vertical="justify"/>
    </xf>
    <xf numFmtId="179" fontId="10" fillId="0" borderId="10" xfId="0" applyNumberFormat="1" applyFont="1" applyBorder="1" applyAlignment="1">
      <alignment horizontal="center" vertical="justify"/>
    </xf>
    <xf numFmtId="179" fontId="7" fillId="0" borderId="10" xfId="0" applyNumberFormat="1" applyFont="1" applyBorder="1" applyAlignment="1">
      <alignment horizontal="center" vertical="justify"/>
    </xf>
    <xf numFmtId="49" fontId="9" fillId="0" borderId="0" xfId="0" applyNumberFormat="1" applyFont="1" applyFill="1" applyAlignment="1">
      <alignment horizontal="center" vertical="top" wrapText="1"/>
    </xf>
    <xf numFmtId="176" fontId="7" fillId="0" borderId="0" xfId="0" applyNumberFormat="1" applyFont="1" applyBorder="1" applyAlignment="1">
      <alignment horizontal="center" vertical="justify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4"/>
  <sheetViews>
    <sheetView tabSelected="1" view="pageBreakPreview" zoomScale="50" zoomScaleNormal="50" zoomScaleSheetLayoutView="50" zoomScalePageLayoutView="25" workbookViewId="0" topLeftCell="A1">
      <pane ySplit="3135" topLeftCell="A31" activePane="topLeft" state="split"/>
      <selection pane="topLeft" activeCell="H3" sqref="H3"/>
      <selection pane="bottomLeft" activeCell="I69" sqref="I69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15.25390625" style="0" customWidth="1"/>
    <col min="5" max="5" width="54.375" style="0" customWidth="1"/>
    <col min="6" max="6" width="92.625" style="0" customWidth="1"/>
    <col min="7" max="7" width="23.125" style="0" customWidth="1"/>
    <col min="8" max="8" width="21.375" style="0" customWidth="1"/>
    <col min="9" max="9" width="23.00390625" style="0" customWidth="1"/>
    <col min="11" max="11" width="19.25390625" style="0" customWidth="1"/>
  </cols>
  <sheetData>
    <row r="1" spans="8:9" ht="27.75" customHeight="1">
      <c r="H1" s="52" t="s">
        <v>116</v>
      </c>
      <c r="I1" s="44"/>
    </row>
    <row r="2" spans="8:9" ht="18.75">
      <c r="H2" s="52" t="s">
        <v>15</v>
      </c>
      <c r="I2" s="44"/>
    </row>
    <row r="3" spans="8:9" ht="18.75">
      <c r="H3" s="52" t="s">
        <v>117</v>
      </c>
      <c r="I3" s="44"/>
    </row>
    <row r="4" spans="5:9" ht="58.5" customHeight="1">
      <c r="E4" s="96" t="s">
        <v>80</v>
      </c>
      <c r="F4" s="96"/>
      <c r="G4" s="96"/>
      <c r="H4" s="96"/>
      <c r="I4" s="5"/>
    </row>
    <row r="5" spans="5:11" ht="24" thickBot="1">
      <c r="E5" s="5"/>
      <c r="F5" s="5"/>
      <c r="G5" s="5"/>
      <c r="H5" s="5" t="s">
        <v>4</v>
      </c>
      <c r="I5" s="5" t="s">
        <v>3</v>
      </c>
      <c r="K5" s="1"/>
    </row>
    <row r="6" spans="2:11" ht="12.75" customHeight="1">
      <c r="B6" s="91" t="s">
        <v>47</v>
      </c>
      <c r="C6" s="97" t="s">
        <v>16</v>
      </c>
      <c r="D6" s="91" t="s">
        <v>48</v>
      </c>
      <c r="E6" s="93" t="s">
        <v>49</v>
      </c>
      <c r="F6" s="93" t="s">
        <v>50</v>
      </c>
      <c r="G6" s="93" t="s">
        <v>0</v>
      </c>
      <c r="H6" s="93" t="s">
        <v>1</v>
      </c>
      <c r="I6" s="93" t="s">
        <v>51</v>
      </c>
      <c r="K6" s="90"/>
    </row>
    <row r="7" spans="2:11" ht="133.5" customHeight="1" thickBot="1">
      <c r="B7" s="95"/>
      <c r="C7" s="98"/>
      <c r="D7" s="92"/>
      <c r="E7" s="94"/>
      <c r="F7" s="94"/>
      <c r="G7" s="94"/>
      <c r="H7" s="94"/>
      <c r="I7" s="94"/>
      <c r="K7" s="90"/>
    </row>
    <row r="8" spans="2:9" ht="29.25" customHeight="1">
      <c r="B8" s="55"/>
      <c r="C8" s="47"/>
      <c r="D8" s="54"/>
      <c r="E8" s="6" t="s">
        <v>54</v>
      </c>
      <c r="F8" s="7"/>
      <c r="G8" s="8"/>
      <c r="H8" s="7"/>
      <c r="I8" s="8"/>
    </row>
    <row r="9" spans="2:9" ht="50.25" customHeight="1">
      <c r="B9" s="57"/>
      <c r="D9" s="57"/>
      <c r="F9" s="10" t="s">
        <v>33</v>
      </c>
      <c r="G9" s="84">
        <f>G10</f>
        <v>180.72021999999998</v>
      </c>
      <c r="H9" s="12"/>
      <c r="I9" s="85">
        <f aca="true" t="shared" si="0" ref="I9:I21">G9+H9</f>
        <v>180.72021999999998</v>
      </c>
    </row>
    <row r="10" spans="2:9" ht="54.75" customHeight="1">
      <c r="B10" s="56"/>
      <c r="C10" s="48" t="s">
        <v>5</v>
      </c>
      <c r="D10" s="48" t="s">
        <v>55</v>
      </c>
      <c r="E10" s="18" t="s">
        <v>6</v>
      </c>
      <c r="F10" s="19" t="s">
        <v>34</v>
      </c>
      <c r="G10" s="82">
        <f>171.7+1.80622+7.214</f>
        <v>180.72021999999998</v>
      </c>
      <c r="H10" s="12"/>
      <c r="I10" s="83">
        <f t="shared" si="0"/>
        <v>180.72021999999998</v>
      </c>
    </row>
    <row r="11" spans="2:9" ht="71.25" customHeight="1">
      <c r="B11" s="57"/>
      <c r="D11" s="57"/>
      <c r="F11" s="22" t="s">
        <v>52</v>
      </c>
      <c r="G11" s="17">
        <f>G12</f>
        <v>49.64</v>
      </c>
      <c r="H11" s="12"/>
      <c r="I11" s="16">
        <f t="shared" si="0"/>
        <v>49.64</v>
      </c>
    </row>
    <row r="12" spans="2:9" ht="53.25" customHeight="1">
      <c r="B12" s="57"/>
      <c r="C12" s="48" t="s">
        <v>7</v>
      </c>
      <c r="D12" s="48" t="s">
        <v>56</v>
      </c>
      <c r="E12" s="23" t="s">
        <v>8</v>
      </c>
      <c r="F12" s="14" t="s">
        <v>53</v>
      </c>
      <c r="G12" s="15">
        <v>49.64</v>
      </c>
      <c r="H12" s="12"/>
      <c r="I12" s="16">
        <f t="shared" si="0"/>
        <v>49.64</v>
      </c>
    </row>
    <row r="13" spans="2:9" ht="71.25" customHeight="1">
      <c r="B13" s="57"/>
      <c r="C13" s="48"/>
      <c r="D13" s="48"/>
      <c r="E13" s="23"/>
      <c r="F13" s="22" t="s">
        <v>76</v>
      </c>
      <c r="G13" s="15">
        <f>G14</f>
        <v>6.7</v>
      </c>
      <c r="H13" s="12"/>
      <c r="I13" s="16">
        <f t="shared" si="0"/>
        <v>6.7</v>
      </c>
    </row>
    <row r="14" spans="2:9" ht="110.25" customHeight="1">
      <c r="B14" s="57"/>
      <c r="C14" s="48" t="s">
        <v>74</v>
      </c>
      <c r="D14" s="48" t="s">
        <v>77</v>
      </c>
      <c r="E14" s="59" t="s">
        <v>75</v>
      </c>
      <c r="F14" s="14" t="s">
        <v>96</v>
      </c>
      <c r="G14" s="15">
        <f>5.2+1.5</f>
        <v>6.7</v>
      </c>
      <c r="H14" s="12"/>
      <c r="I14" s="16">
        <f t="shared" si="0"/>
        <v>6.7</v>
      </c>
    </row>
    <row r="15" spans="2:9" ht="71.25" customHeight="1">
      <c r="B15" s="57"/>
      <c r="C15" s="48"/>
      <c r="D15" s="48"/>
      <c r="E15" s="23"/>
      <c r="F15" s="22" t="s">
        <v>70</v>
      </c>
      <c r="G15" s="15">
        <f>G16</f>
        <v>107.763</v>
      </c>
      <c r="H15" s="12"/>
      <c r="I15" s="16">
        <f t="shared" si="0"/>
        <v>107.763</v>
      </c>
    </row>
    <row r="16" spans="2:9" ht="159.75" customHeight="1">
      <c r="B16" s="57"/>
      <c r="C16" s="48" t="s">
        <v>71</v>
      </c>
      <c r="D16" s="48" t="s">
        <v>73</v>
      </c>
      <c r="E16" s="20" t="s">
        <v>72</v>
      </c>
      <c r="F16" s="58" t="s">
        <v>85</v>
      </c>
      <c r="G16" s="15">
        <f>7.763+16+84</f>
        <v>107.763</v>
      </c>
      <c r="H16" s="12"/>
      <c r="I16" s="16">
        <f t="shared" si="0"/>
        <v>107.763</v>
      </c>
    </row>
    <row r="17" spans="2:9" ht="115.5" customHeight="1">
      <c r="B17" s="57"/>
      <c r="C17" s="48" t="s">
        <v>86</v>
      </c>
      <c r="D17" s="48" t="s">
        <v>87</v>
      </c>
      <c r="E17" s="65" t="s">
        <v>88</v>
      </c>
      <c r="F17" s="67" t="s">
        <v>92</v>
      </c>
      <c r="G17" s="15">
        <v>10</v>
      </c>
      <c r="H17" s="12"/>
      <c r="I17" s="16">
        <f t="shared" si="0"/>
        <v>10</v>
      </c>
    </row>
    <row r="18" spans="2:9" ht="93">
      <c r="B18" s="57"/>
      <c r="C18" s="48"/>
      <c r="D18" s="48"/>
      <c r="E18" s="26"/>
      <c r="F18" s="27" t="s">
        <v>91</v>
      </c>
      <c r="G18" s="15">
        <v>10</v>
      </c>
      <c r="H18" s="8"/>
      <c r="I18" s="16">
        <f t="shared" si="0"/>
        <v>10</v>
      </c>
    </row>
    <row r="19" spans="2:9" ht="89.25" customHeight="1">
      <c r="B19" s="57"/>
      <c r="C19" s="48" t="s">
        <v>99</v>
      </c>
      <c r="D19" s="69" t="s">
        <v>100</v>
      </c>
      <c r="E19" s="70" t="s">
        <v>98</v>
      </c>
      <c r="F19" s="28" t="s">
        <v>90</v>
      </c>
      <c r="G19" s="8"/>
      <c r="H19" s="16">
        <f>50+100</f>
        <v>150</v>
      </c>
      <c r="I19" s="16">
        <f t="shared" si="0"/>
        <v>150</v>
      </c>
    </row>
    <row r="20" spans="2:9" ht="69.75">
      <c r="B20" s="57"/>
      <c r="C20" s="48"/>
      <c r="D20" s="48"/>
      <c r="E20" s="66"/>
      <c r="F20" s="27" t="s">
        <v>97</v>
      </c>
      <c r="G20" s="8"/>
      <c r="H20" s="16">
        <f>50+100</f>
        <v>150</v>
      </c>
      <c r="I20" s="16">
        <f t="shared" si="0"/>
        <v>150</v>
      </c>
    </row>
    <row r="21" spans="2:9" ht="23.25">
      <c r="B21" s="57"/>
      <c r="C21" s="48"/>
      <c r="D21" s="48"/>
      <c r="E21" s="26" t="s">
        <v>89</v>
      </c>
      <c r="F21" s="27"/>
      <c r="G21" s="85">
        <f>G9+G11+G13+G15+G17+G19</f>
        <v>354.82322</v>
      </c>
      <c r="H21" s="8">
        <f>H9+H11+H13+H15+H17+H19</f>
        <v>150</v>
      </c>
      <c r="I21" s="83">
        <f t="shared" si="0"/>
        <v>504.82322</v>
      </c>
    </row>
    <row r="22" spans="2:9" ht="48.75" customHeight="1">
      <c r="B22" s="57"/>
      <c r="C22" s="49"/>
      <c r="D22" s="49"/>
      <c r="E22" s="28" t="s">
        <v>38</v>
      </c>
      <c r="F22" s="7"/>
      <c r="G22" s="8"/>
      <c r="H22" s="12"/>
      <c r="I22" s="8"/>
    </row>
    <row r="23" spans="2:9" ht="71.25" customHeight="1">
      <c r="B23" s="57"/>
      <c r="C23" s="50"/>
      <c r="D23" s="50"/>
      <c r="E23" s="29"/>
      <c r="F23" s="10" t="s">
        <v>41</v>
      </c>
      <c r="G23" s="11">
        <f>G24</f>
        <v>4.8</v>
      </c>
      <c r="H23" s="68">
        <f>H24+H25+H26</f>
        <v>642.24</v>
      </c>
      <c r="I23" s="8">
        <f>G23+H23</f>
        <v>647.04</v>
      </c>
    </row>
    <row r="24" spans="2:9" ht="97.5" customHeight="1">
      <c r="B24" s="56"/>
      <c r="C24" s="50" t="s">
        <v>9</v>
      </c>
      <c r="D24" s="50" t="s">
        <v>57</v>
      </c>
      <c r="E24" s="29" t="s">
        <v>42</v>
      </c>
      <c r="F24" s="14" t="s">
        <v>66</v>
      </c>
      <c r="G24" s="16">
        <f>4.8</f>
        <v>4.8</v>
      </c>
      <c r="H24" s="25"/>
      <c r="I24" s="16">
        <f>G24+H24</f>
        <v>4.8</v>
      </c>
    </row>
    <row r="25" spans="2:9" ht="70.5" customHeight="1">
      <c r="B25" s="57"/>
      <c r="C25" s="50"/>
      <c r="D25" s="50"/>
      <c r="E25" s="29"/>
      <c r="F25" s="14" t="s">
        <v>93</v>
      </c>
      <c r="G25" s="16"/>
      <c r="H25" s="25">
        <v>290.711</v>
      </c>
      <c r="I25" s="16">
        <f>G25+H25</f>
        <v>290.711</v>
      </c>
    </row>
    <row r="26" spans="2:9" ht="178.5" customHeight="1">
      <c r="B26" s="56"/>
      <c r="C26" s="50"/>
      <c r="D26" s="50"/>
      <c r="E26" s="29"/>
      <c r="F26" s="14" t="s">
        <v>94</v>
      </c>
      <c r="G26" s="16"/>
      <c r="H26" s="25">
        <f>229+122.529</f>
        <v>351.529</v>
      </c>
      <c r="I26" s="16">
        <f>G26+H26</f>
        <v>351.529</v>
      </c>
    </row>
    <row r="27" spans="2:9" ht="50.25" customHeight="1">
      <c r="B27" s="57"/>
      <c r="C27" s="48"/>
      <c r="D27" s="48"/>
      <c r="E27" s="30"/>
      <c r="F27" s="10" t="s">
        <v>67</v>
      </c>
      <c r="G27" s="11">
        <f>G28</f>
        <v>1223.5140000000001</v>
      </c>
      <c r="H27" s="25"/>
      <c r="I27" s="8">
        <f aca="true" t="shared" si="1" ref="I27:I34">G27+H27</f>
        <v>1223.5140000000001</v>
      </c>
    </row>
    <row r="28" spans="2:9" ht="57.75" customHeight="1">
      <c r="B28" s="57"/>
      <c r="C28" s="48" t="s">
        <v>7</v>
      </c>
      <c r="D28" s="48" t="s">
        <v>56</v>
      </c>
      <c r="E28" s="30" t="s">
        <v>8</v>
      </c>
      <c r="F28" s="19" t="s">
        <v>63</v>
      </c>
      <c r="G28" s="15">
        <f>698.34+425.5+62+37.674</f>
        <v>1223.5140000000001</v>
      </c>
      <c r="H28" s="31"/>
      <c r="I28" s="16">
        <f t="shared" si="1"/>
        <v>1223.5140000000001</v>
      </c>
    </row>
    <row r="29" spans="2:9" ht="57.75" customHeight="1">
      <c r="B29" s="56"/>
      <c r="D29" s="57"/>
      <c r="F29" s="63" t="s">
        <v>83</v>
      </c>
      <c r="G29" s="17">
        <f>6+5.986</f>
        <v>11.986</v>
      </c>
      <c r="H29" s="64"/>
      <c r="I29" s="8">
        <f t="shared" si="1"/>
        <v>11.986</v>
      </c>
    </row>
    <row r="30" spans="2:9" ht="57.75" customHeight="1">
      <c r="B30" s="57"/>
      <c r="C30" s="48" t="s">
        <v>81</v>
      </c>
      <c r="D30" s="62" t="s">
        <v>77</v>
      </c>
      <c r="E30" s="39" t="s">
        <v>82</v>
      </c>
      <c r="F30" s="19" t="s">
        <v>84</v>
      </c>
      <c r="G30" s="15">
        <f>6+5.986</f>
        <v>11.986</v>
      </c>
      <c r="H30" s="31"/>
      <c r="I30" s="16">
        <f t="shared" si="1"/>
        <v>11.986</v>
      </c>
    </row>
    <row r="31" spans="2:9" ht="68.25" customHeight="1">
      <c r="B31" s="56"/>
      <c r="C31" s="48"/>
      <c r="D31" s="48"/>
      <c r="E31" s="9"/>
      <c r="F31" s="10" t="s">
        <v>44</v>
      </c>
      <c r="G31" s="11">
        <f>G32+G33+G34</f>
        <v>136.204</v>
      </c>
      <c r="H31" s="12"/>
      <c r="I31" s="8">
        <f t="shared" si="1"/>
        <v>136.204</v>
      </c>
    </row>
    <row r="32" spans="2:9" ht="53.25" customHeight="1">
      <c r="B32" s="57"/>
      <c r="C32" s="48" t="s">
        <v>20</v>
      </c>
      <c r="D32" s="48" t="s">
        <v>58</v>
      </c>
      <c r="E32" s="13" t="s">
        <v>21</v>
      </c>
      <c r="F32" s="14" t="s">
        <v>43</v>
      </c>
      <c r="G32" s="15">
        <v>10</v>
      </c>
      <c r="H32" s="12"/>
      <c r="I32" s="16">
        <f t="shared" si="1"/>
        <v>10</v>
      </c>
    </row>
    <row r="33" spans="2:9" ht="120.75" customHeight="1">
      <c r="B33" s="56"/>
      <c r="C33" s="48" t="s">
        <v>31</v>
      </c>
      <c r="D33" s="48" t="s">
        <v>58</v>
      </c>
      <c r="E33" s="13" t="s">
        <v>32</v>
      </c>
      <c r="F33" s="14" t="s">
        <v>35</v>
      </c>
      <c r="G33" s="15">
        <v>10</v>
      </c>
      <c r="H33" s="12"/>
      <c r="I33" s="16">
        <f t="shared" si="1"/>
        <v>10</v>
      </c>
    </row>
    <row r="34" spans="2:9" ht="68.25" customHeight="1">
      <c r="B34" s="57"/>
      <c r="C34" s="48" t="s">
        <v>19</v>
      </c>
      <c r="D34" s="48" t="s">
        <v>58</v>
      </c>
      <c r="E34" s="59" t="s">
        <v>115</v>
      </c>
      <c r="F34" s="14" t="s">
        <v>36</v>
      </c>
      <c r="G34" s="15">
        <f>99.2+8.7+8.304</f>
        <v>116.20400000000001</v>
      </c>
      <c r="H34" s="12"/>
      <c r="I34" s="16">
        <f t="shared" si="1"/>
        <v>116.20400000000001</v>
      </c>
    </row>
    <row r="35" spans="2:9" ht="69.75" customHeight="1" hidden="1">
      <c r="B35" s="56"/>
      <c r="C35" s="48"/>
      <c r="D35" s="48"/>
      <c r="E35" s="21"/>
      <c r="F35" s="53"/>
      <c r="G35" s="24"/>
      <c r="H35" s="25"/>
      <c r="I35" s="16"/>
    </row>
    <row r="36" spans="2:9" ht="28.5" customHeight="1">
      <c r="B36" s="56"/>
      <c r="C36" s="48"/>
      <c r="D36" s="48"/>
      <c r="E36" s="32" t="s">
        <v>2</v>
      </c>
      <c r="F36" s="7"/>
      <c r="G36" s="8">
        <f>G23+G27+G31+G29</f>
        <v>1376.5040000000001</v>
      </c>
      <c r="H36" s="8">
        <f>H23+H27+H31+H29</f>
        <v>642.24</v>
      </c>
      <c r="I36" s="8">
        <f>G36+H36</f>
        <v>2018.7440000000001</v>
      </c>
    </row>
    <row r="37" spans="2:9" ht="54.75" customHeight="1">
      <c r="B37" s="57"/>
      <c r="C37" s="49"/>
      <c r="D37" s="49"/>
      <c r="E37" s="33" t="s">
        <v>37</v>
      </c>
      <c r="F37" s="7"/>
      <c r="G37" s="8"/>
      <c r="H37" s="34"/>
      <c r="I37" s="16"/>
    </row>
    <row r="38" spans="2:9" ht="70.5" customHeight="1">
      <c r="B38" s="57"/>
      <c r="C38" s="48"/>
      <c r="D38" s="48"/>
      <c r="E38" s="6"/>
      <c r="F38" s="10" t="s">
        <v>69</v>
      </c>
      <c r="G38" s="11">
        <f>G39+G40+G41+G42+G43+G44+G45+G46+G47</f>
        <v>270.03</v>
      </c>
      <c r="H38" s="12"/>
      <c r="I38" s="8">
        <f>G38+H38</f>
        <v>270.03</v>
      </c>
    </row>
    <row r="39" spans="2:9" ht="177.75" customHeight="1">
      <c r="B39" s="56"/>
      <c r="C39" s="48" t="s">
        <v>22</v>
      </c>
      <c r="D39" s="48" t="s">
        <v>59</v>
      </c>
      <c r="E39" s="35" t="s">
        <v>23</v>
      </c>
      <c r="F39" s="36" t="s">
        <v>18</v>
      </c>
      <c r="G39" s="15">
        <v>130</v>
      </c>
      <c r="H39" s="12"/>
      <c r="I39" s="16">
        <f aca="true" t="shared" si="2" ref="I39:I44">G39+H39</f>
        <v>130</v>
      </c>
    </row>
    <row r="40" spans="2:9" ht="50.25" customHeight="1">
      <c r="B40" s="57"/>
      <c r="C40" s="48" t="s">
        <v>11</v>
      </c>
      <c r="D40" s="48" t="s">
        <v>60</v>
      </c>
      <c r="E40" s="14" t="s">
        <v>10</v>
      </c>
      <c r="F40" s="38" t="s">
        <v>26</v>
      </c>
      <c r="G40" s="16">
        <v>20</v>
      </c>
      <c r="H40" s="12"/>
      <c r="I40" s="16">
        <f t="shared" si="2"/>
        <v>20</v>
      </c>
    </row>
    <row r="41" spans="2:9" ht="52.5" customHeight="1">
      <c r="B41" s="57"/>
      <c r="C41" s="48" t="s">
        <v>4</v>
      </c>
      <c r="D41" s="48"/>
      <c r="E41" s="14" t="s">
        <v>4</v>
      </c>
      <c r="F41" s="36" t="s">
        <v>27</v>
      </c>
      <c r="G41" s="16">
        <v>1.2</v>
      </c>
      <c r="H41" s="12"/>
      <c r="I41" s="16">
        <f t="shared" si="2"/>
        <v>1.2</v>
      </c>
    </row>
    <row r="42" spans="2:9" ht="129" customHeight="1">
      <c r="B42" s="57"/>
      <c r="C42" s="48"/>
      <c r="D42" s="48"/>
      <c r="E42" s="14"/>
      <c r="F42" s="36" t="s">
        <v>40</v>
      </c>
      <c r="G42" s="16">
        <v>8.47</v>
      </c>
      <c r="H42" s="12"/>
      <c r="I42" s="16">
        <f t="shared" si="2"/>
        <v>8.47</v>
      </c>
    </row>
    <row r="43" spans="2:9" ht="142.5" customHeight="1">
      <c r="B43" s="57"/>
      <c r="C43" s="48"/>
      <c r="D43" s="48"/>
      <c r="F43" s="36" t="s">
        <v>46</v>
      </c>
      <c r="G43" s="16">
        <f>10+5</f>
        <v>15</v>
      </c>
      <c r="H43" s="12"/>
      <c r="I43" s="16">
        <f t="shared" si="2"/>
        <v>15</v>
      </c>
    </row>
    <row r="44" spans="2:9" ht="172.5" customHeight="1">
      <c r="B44" s="56"/>
      <c r="C44" s="48"/>
      <c r="D44" s="48"/>
      <c r="E44" s="14"/>
      <c r="F44" s="36" t="s">
        <v>64</v>
      </c>
      <c r="G44" s="16">
        <v>12.86</v>
      </c>
      <c r="H44" s="12"/>
      <c r="I44" s="16">
        <f t="shared" si="2"/>
        <v>12.86</v>
      </c>
    </row>
    <row r="45" spans="2:9" ht="57.75" customHeight="1">
      <c r="B45" s="57"/>
      <c r="C45" s="48" t="s">
        <v>14</v>
      </c>
      <c r="D45" s="48" t="s">
        <v>61</v>
      </c>
      <c r="E45" s="39" t="s">
        <v>24</v>
      </c>
      <c r="F45" s="39" t="s">
        <v>28</v>
      </c>
      <c r="G45" s="15">
        <v>40.5</v>
      </c>
      <c r="H45" s="12"/>
      <c r="I45" s="16">
        <f aca="true" t="shared" si="3" ref="I45:I50">G45+H45</f>
        <v>40.5</v>
      </c>
    </row>
    <row r="46" spans="2:9" ht="123" customHeight="1">
      <c r="B46" s="57"/>
      <c r="C46" s="48" t="s">
        <v>12</v>
      </c>
      <c r="D46" s="48" t="s">
        <v>61</v>
      </c>
      <c r="E46" s="39" t="s">
        <v>13</v>
      </c>
      <c r="F46" s="39" t="s">
        <v>29</v>
      </c>
      <c r="G46" s="16">
        <f>25+15</f>
        <v>40</v>
      </c>
      <c r="H46" s="12"/>
      <c r="I46" s="16">
        <f t="shared" si="3"/>
        <v>40</v>
      </c>
    </row>
    <row r="47" spans="2:9" ht="78.75" customHeight="1">
      <c r="B47" s="56"/>
      <c r="C47" s="48"/>
      <c r="D47" s="48"/>
      <c r="E47" s="6"/>
      <c r="F47" s="40" t="s">
        <v>30</v>
      </c>
      <c r="G47" s="16">
        <v>2</v>
      </c>
      <c r="H47" s="12"/>
      <c r="I47" s="16">
        <f t="shared" si="3"/>
        <v>2</v>
      </c>
    </row>
    <row r="48" spans="2:9" ht="1.5" customHeight="1" hidden="1">
      <c r="B48" s="56"/>
      <c r="C48" s="48"/>
      <c r="D48" s="48"/>
      <c r="E48" s="35"/>
      <c r="F48" s="41"/>
      <c r="G48" s="8"/>
      <c r="H48" s="12"/>
      <c r="I48" s="16">
        <f t="shared" si="3"/>
        <v>0</v>
      </c>
    </row>
    <row r="49" spans="2:9" ht="41.25" customHeight="1">
      <c r="B49" s="57"/>
      <c r="C49" s="51"/>
      <c r="D49" s="51"/>
      <c r="E49" s="42"/>
      <c r="F49" s="10" t="s">
        <v>68</v>
      </c>
      <c r="G49" s="11">
        <f>G50+G52+G53+G51</f>
        <v>236</v>
      </c>
      <c r="H49" s="12"/>
      <c r="I49" s="8">
        <f t="shared" si="3"/>
        <v>236</v>
      </c>
    </row>
    <row r="50" spans="2:9" ht="148.5" customHeight="1">
      <c r="B50" s="57"/>
      <c r="C50" s="48" t="s">
        <v>22</v>
      </c>
      <c r="D50" s="48" t="s">
        <v>59</v>
      </c>
      <c r="E50" s="35" t="s">
        <v>23</v>
      </c>
      <c r="F50" s="36" t="s">
        <v>95</v>
      </c>
      <c r="G50" s="8">
        <v>150</v>
      </c>
      <c r="H50" s="12"/>
      <c r="I50" s="16">
        <f t="shared" si="3"/>
        <v>150</v>
      </c>
    </row>
    <row r="51" spans="2:9" ht="79.5" customHeight="1">
      <c r="B51" s="57"/>
      <c r="C51" s="48" t="s">
        <v>17</v>
      </c>
      <c r="D51" s="48" t="s">
        <v>62</v>
      </c>
      <c r="E51" s="35" t="s">
        <v>25</v>
      </c>
      <c r="F51" s="37" t="s">
        <v>39</v>
      </c>
      <c r="G51" s="8">
        <v>56</v>
      </c>
      <c r="H51" s="12"/>
      <c r="I51" s="16">
        <f>G51</f>
        <v>56</v>
      </c>
    </row>
    <row r="52" spans="2:9" ht="61.5" customHeight="1">
      <c r="B52" s="56"/>
      <c r="C52" s="48" t="s">
        <v>11</v>
      </c>
      <c r="D52" s="48" t="s">
        <v>60</v>
      </c>
      <c r="E52" s="14" t="s">
        <v>10</v>
      </c>
      <c r="F52" s="38" t="s">
        <v>26</v>
      </c>
      <c r="G52" s="8">
        <v>14</v>
      </c>
      <c r="H52" s="12"/>
      <c r="I52" s="16">
        <f>G52+H52</f>
        <v>14</v>
      </c>
    </row>
    <row r="53" spans="2:9" ht="51" customHeight="1">
      <c r="B53" s="57"/>
      <c r="C53" s="48" t="s">
        <v>14</v>
      </c>
      <c r="D53" s="48" t="s">
        <v>61</v>
      </c>
      <c r="E53" s="39" t="s">
        <v>24</v>
      </c>
      <c r="F53" s="39" t="s">
        <v>45</v>
      </c>
      <c r="G53" s="16">
        <v>16</v>
      </c>
      <c r="H53" s="12"/>
      <c r="I53" s="16">
        <f>G53+H53</f>
        <v>16</v>
      </c>
    </row>
    <row r="54" spans="2:9" ht="23.25" hidden="1">
      <c r="B54" s="56"/>
      <c r="C54" s="48"/>
      <c r="D54" s="48"/>
      <c r="E54" s="26"/>
      <c r="F54" s="10"/>
      <c r="G54" s="8"/>
      <c r="H54" s="12"/>
      <c r="I54" s="8"/>
    </row>
    <row r="55" spans="2:9" ht="197.25" customHeight="1" hidden="1">
      <c r="B55" s="56"/>
      <c r="C55" s="48"/>
      <c r="D55" s="48"/>
      <c r="E55" s="20"/>
      <c r="F55" s="19"/>
      <c r="G55" s="15"/>
      <c r="H55" s="12"/>
      <c r="I55" s="16"/>
    </row>
    <row r="56" spans="2:9" ht="23.25">
      <c r="B56" s="56"/>
      <c r="C56" s="48"/>
      <c r="D56" s="48"/>
      <c r="E56" s="26" t="s">
        <v>2</v>
      </c>
      <c r="F56" s="7"/>
      <c r="G56" s="8">
        <f>G49+G38</f>
        <v>506.03</v>
      </c>
      <c r="H56" s="12"/>
      <c r="I56" s="8">
        <f>G56+H56</f>
        <v>506.03</v>
      </c>
    </row>
    <row r="57" spans="2:9" ht="23.25">
      <c r="B57" s="56"/>
      <c r="C57" s="48"/>
      <c r="D57" s="48"/>
      <c r="E57" s="26" t="s">
        <v>101</v>
      </c>
      <c r="F57" s="7"/>
      <c r="G57" s="8"/>
      <c r="H57" s="12"/>
      <c r="I57" s="8"/>
    </row>
    <row r="58" spans="2:9" ht="76.5" customHeight="1">
      <c r="B58" s="56"/>
      <c r="C58" s="48"/>
      <c r="D58" s="48"/>
      <c r="E58" s="26"/>
      <c r="F58" s="22" t="s">
        <v>102</v>
      </c>
      <c r="G58" s="17">
        <f>G59</f>
        <v>1.579</v>
      </c>
      <c r="H58" s="17">
        <f>H59</f>
        <v>0</v>
      </c>
      <c r="I58" s="17">
        <f>I59</f>
        <v>1.579</v>
      </c>
    </row>
    <row r="59" spans="2:9" ht="104.25" customHeight="1">
      <c r="B59" s="56"/>
      <c r="C59" s="48" t="s">
        <v>103</v>
      </c>
      <c r="D59" s="48" t="s">
        <v>104</v>
      </c>
      <c r="E59" s="80" t="s">
        <v>106</v>
      </c>
      <c r="F59" s="14" t="s">
        <v>108</v>
      </c>
      <c r="G59" s="15">
        <v>1.579</v>
      </c>
      <c r="H59" s="71"/>
      <c r="I59" s="15">
        <f>G59+H59</f>
        <v>1.579</v>
      </c>
    </row>
    <row r="60" spans="2:9" ht="45">
      <c r="B60" s="56"/>
      <c r="C60" s="48"/>
      <c r="D60" s="48"/>
      <c r="E60" s="26"/>
      <c r="F60" s="22" t="s">
        <v>107</v>
      </c>
      <c r="G60" s="17">
        <f>G61</f>
        <v>1.844</v>
      </c>
      <c r="H60" s="81"/>
      <c r="I60" s="17">
        <f>G60+H60</f>
        <v>1.844</v>
      </c>
    </row>
    <row r="61" spans="2:9" ht="69.75">
      <c r="B61" s="56"/>
      <c r="C61" s="48"/>
      <c r="D61" s="48"/>
      <c r="E61" s="26"/>
      <c r="F61" s="14" t="s">
        <v>109</v>
      </c>
      <c r="G61" s="15">
        <v>1.844</v>
      </c>
      <c r="H61" s="71"/>
      <c r="I61" s="15">
        <f>G61+H61</f>
        <v>1.844</v>
      </c>
    </row>
    <row r="62" spans="2:9" ht="23.25">
      <c r="B62" s="56"/>
      <c r="C62" s="48"/>
      <c r="D62" s="48"/>
      <c r="E62" s="26" t="s">
        <v>2</v>
      </c>
      <c r="F62" s="14"/>
      <c r="G62" s="17">
        <f>G58+G60</f>
        <v>3.423</v>
      </c>
      <c r="H62" s="17">
        <f>H58+H60</f>
        <v>0</v>
      </c>
      <c r="I62" s="17">
        <f>I58+I60</f>
        <v>3.423</v>
      </c>
    </row>
    <row r="63" spans="2:9" ht="23.25">
      <c r="B63" s="56"/>
      <c r="C63" s="48"/>
      <c r="D63" s="48"/>
      <c r="E63" s="26"/>
      <c r="F63" s="14"/>
      <c r="G63" s="17"/>
      <c r="H63" s="71"/>
      <c r="I63" s="17"/>
    </row>
    <row r="64" spans="2:9" ht="75" customHeight="1">
      <c r="B64" s="56"/>
      <c r="C64" s="48"/>
      <c r="D64" s="48"/>
      <c r="E64" s="78" t="s">
        <v>105</v>
      </c>
      <c r="F64" s="22" t="s">
        <v>102</v>
      </c>
      <c r="G64" s="17">
        <f>G65</f>
        <v>0.727</v>
      </c>
      <c r="H64" s="71"/>
      <c r="I64" s="17">
        <f>I65</f>
        <v>0.727</v>
      </c>
    </row>
    <row r="65" spans="2:9" ht="69.75">
      <c r="B65" s="56"/>
      <c r="C65" s="87" t="s">
        <v>110</v>
      </c>
      <c r="D65" s="62" t="s">
        <v>111</v>
      </c>
      <c r="E65" s="79" t="s">
        <v>112</v>
      </c>
      <c r="F65" s="14" t="s">
        <v>113</v>
      </c>
      <c r="G65" s="15">
        <v>0.727</v>
      </c>
      <c r="H65" s="71"/>
      <c r="I65" s="15">
        <f>G65+H65</f>
        <v>0.727</v>
      </c>
    </row>
    <row r="66" spans="2:9" ht="45">
      <c r="B66" s="56"/>
      <c r="C66" s="48"/>
      <c r="D66" s="48"/>
      <c r="E66" s="78"/>
      <c r="F66" s="22" t="s">
        <v>107</v>
      </c>
      <c r="G66" s="17">
        <f>G67</f>
        <v>1.844</v>
      </c>
      <c r="H66" s="71"/>
      <c r="I66" s="17">
        <f>I67</f>
        <v>1.844</v>
      </c>
    </row>
    <row r="67" spans="2:9" ht="57.75" customHeight="1">
      <c r="B67" s="56"/>
      <c r="C67" s="48"/>
      <c r="D67" s="48"/>
      <c r="E67" s="77"/>
      <c r="F67" s="14" t="s">
        <v>114</v>
      </c>
      <c r="G67" s="15">
        <v>1.844</v>
      </c>
      <c r="H67" s="71"/>
      <c r="I67" s="15">
        <f>G67+H67</f>
        <v>1.844</v>
      </c>
    </row>
    <row r="68" spans="2:9" ht="23.25">
      <c r="B68" s="56"/>
      <c r="C68" s="48"/>
      <c r="D68" s="48"/>
      <c r="E68" s="26" t="s">
        <v>2</v>
      </c>
      <c r="F68" s="14"/>
      <c r="G68" s="17">
        <f>G64+G66</f>
        <v>2.571</v>
      </c>
      <c r="H68" s="17"/>
      <c r="I68" s="17">
        <f>I64+I66</f>
        <v>2.571</v>
      </c>
    </row>
    <row r="69" spans="2:9" ht="39" customHeight="1">
      <c r="B69" s="57"/>
      <c r="C69" s="48"/>
      <c r="D69" s="48"/>
      <c r="E69" s="43" t="s">
        <v>65</v>
      </c>
      <c r="F69" s="72"/>
      <c r="G69" s="86">
        <f>G36+G56+G21+G62+G68</f>
        <v>2243.3512199999996</v>
      </c>
      <c r="H69" s="17">
        <f>H36+H56+H21</f>
        <v>792.24</v>
      </c>
      <c r="I69" s="86">
        <f>G69+H69</f>
        <v>3035.5912199999993</v>
      </c>
    </row>
    <row r="70" spans="3:9" ht="22.5">
      <c r="C70" s="89"/>
      <c r="D70" s="89"/>
      <c r="E70" s="89"/>
      <c r="F70" s="89"/>
      <c r="G70" s="73"/>
      <c r="H70" s="74"/>
      <c r="I70" s="88"/>
    </row>
    <row r="71" spans="3:9" ht="22.5">
      <c r="C71" s="89"/>
      <c r="D71" s="89"/>
      <c r="E71" s="89"/>
      <c r="F71" s="89"/>
      <c r="G71" s="73"/>
      <c r="H71" s="76"/>
      <c r="I71" s="75"/>
    </row>
    <row r="72" spans="2:9" ht="33" customHeight="1">
      <c r="B72" s="61" t="s">
        <v>78</v>
      </c>
      <c r="C72" s="61"/>
      <c r="D72" s="61"/>
      <c r="E72" s="60"/>
      <c r="F72" s="46"/>
      <c r="G72" s="46" t="s">
        <v>79</v>
      </c>
      <c r="H72" s="2"/>
      <c r="I72" s="4"/>
    </row>
    <row r="73" spans="2:8" ht="23.25">
      <c r="B73" s="61"/>
      <c r="C73" s="61"/>
      <c r="D73" s="61"/>
      <c r="E73" s="45"/>
      <c r="F73" s="46"/>
      <c r="H73" s="2"/>
    </row>
    <row r="74" ht="12.75">
      <c r="G74" s="3"/>
    </row>
  </sheetData>
  <sheetProtection/>
  <mergeCells count="11">
    <mergeCell ref="E4:H4"/>
    <mergeCell ref="F6:F7"/>
    <mergeCell ref="G6:G7"/>
    <mergeCell ref="C6:C7"/>
    <mergeCell ref="C70:F71"/>
    <mergeCell ref="K6:K7"/>
    <mergeCell ref="D6:D7"/>
    <mergeCell ref="E6:E7"/>
    <mergeCell ref="I6:I7"/>
    <mergeCell ref="B6:B7"/>
    <mergeCell ref="H6:H7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44" r:id="rId1"/>
  <headerFooter alignWithMargins="0">
    <oddFooter>&amp;CСтраница &amp;P</oddFooter>
  </headerFooter>
  <rowBreaks count="4" manualBreakCount="4">
    <brk id="16" max="8" man="1"/>
    <brk id="27" max="8" man="1"/>
    <brk id="41" max="8" man="1"/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</cp:lastModifiedBy>
  <cp:lastPrinted>2015-10-28T11:53:49Z</cp:lastPrinted>
  <dcterms:created xsi:type="dcterms:W3CDTF">2009-12-17T12:30:57Z</dcterms:created>
  <dcterms:modified xsi:type="dcterms:W3CDTF">2015-10-29T08:37:04Z</dcterms:modified>
  <cp:category/>
  <cp:version/>
  <cp:contentType/>
  <cp:contentStatus/>
</cp:coreProperties>
</file>