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'Лист1'!$B$1:$P$115</definedName>
  </definedNames>
  <calcPr fullCalcOnLoad="1"/>
</workbook>
</file>

<file path=xl/sharedStrings.xml><?xml version="1.0" encoding="utf-8"?>
<sst xmlns="http://schemas.openxmlformats.org/spreadsheetml/2006/main" count="262" uniqueCount="199">
  <si>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</si>
  <si>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</si>
  <si>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</si>
  <si>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</si>
  <si>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</si>
  <si>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</si>
  <si>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</si>
  <si>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</si>
  <si>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</si>
  <si>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</si>
  <si>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</si>
  <si>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</si>
  <si>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</si>
  <si>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</si>
  <si>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</si>
  <si>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</si>
  <si>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</si>
  <si>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</si>
  <si>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</si>
  <si>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</si>
  <si>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</si>
  <si>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</si>
  <si>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</si>
  <si>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</si>
  <si>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</si>
  <si>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</si>
  <si>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</si>
  <si>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</si>
  <si>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</si>
  <si>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</si>
  <si>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</si>
  <si>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</si>
  <si>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</si>
  <si>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</si>
  <si>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</si>
  <si>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</si>
  <si>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</si>
  <si>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</si>
  <si>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</si>
  <si>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</si>
  <si>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</si>
  <si>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</si>
  <si>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</si>
  <si>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070807</t>
  </si>
  <si>
    <t>Інші освітні програми</t>
  </si>
  <si>
    <t>070808</t>
  </si>
  <si>
    <t>090201</t>
  </si>
  <si>
    <t>090202</t>
  </si>
  <si>
    <t>090203</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</si>
  <si>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</si>
  <si>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</si>
  <si>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</si>
  <si>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</si>
  <si>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</si>
  <si>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</si>
  <si>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</si>
  <si>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</si>
  <si>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</si>
  <si>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</si>
  <si>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</si>
  <si>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</si>
  <si>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</si>
  <si>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</si>
  <si>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</si>
  <si>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</si>
  <si>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</si>
  <si>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</si>
  <si>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</si>
  <si>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</si>
  <si>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</si>
  <si>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</si>
  <si>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</si>
  <si>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</si>
  <si>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</si>
  <si>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</si>
  <si>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</si>
  <si>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</si>
  <si>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</si>
  <si>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</si>
  <si>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</si>
  <si>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</si>
  <si>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</si>
  <si>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</si>
  <si>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</si>
  <si>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</si>
  <si>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</si>
  <si>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</si>
  <si>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</si>
  <si>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</si>
  <si>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</si>
  <si>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</si>
  <si>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</si>
  <si>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</si>
  <si>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</si>
  <si>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</si>
  <si>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</si>
  <si>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</si>
  <si>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</si>
  <si>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</si>
  <si>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</si>
  <si>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</si>
  <si>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</si>
  <si>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</si>
  <si>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</si>
  <si>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</si>
  <si>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</si>
  <si>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</si>
  <si>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</si>
  <si>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</si>
  <si>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</si>
  <si>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</si>
  <si>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</si>
  <si>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</si>
  <si>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</si>
  <si>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</si>
  <si>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</si>
  <si>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</si>
  <si>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</si>
  <si>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</si>
  <si>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</si>
  <si>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</si>
  <si>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Методична робота, інші заходи у сфері народної освіти</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</si>
  <si>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</si>
  <si>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</si>
  <si>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</si>
  <si>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</si>
  <si>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</si>
  <si>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</si>
  <si>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</si>
  <si>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</si>
  <si>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</si>
  <si>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</si>
  <si>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</si>
  <si>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</si>
  <si>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</si>
  <si>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</si>
  <si>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</si>
  <si>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</si>
  <si>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</si>
  <si>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</si>
  <si>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</si>
  <si>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</si>
  <si>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</si>
  <si>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</si>
  <si>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</si>
  <si>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</si>
  <si>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</si>
  <si>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</si>
  <si>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Субвенція з районного бюджету місцевим бюджетам на утримання закладів культури</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</si>
  <si>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</si>
  <si>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</si>
  <si>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</si>
  <si>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</si>
  <si>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090802</t>
  </si>
  <si>
    <t>210105</t>
  </si>
  <si>
    <t>0990</t>
  </si>
  <si>
    <t>0731</t>
  </si>
  <si>
    <t>0726</t>
  </si>
  <si>
    <t>1040</t>
  </si>
  <si>
    <t>Інші програми соціального захисту дітей</t>
  </si>
  <si>
    <t>0320</t>
  </si>
  <si>
    <t>Видатки на запобігання та ліквідацію надзвичайних ситуацій та наслідків стихійного лиха</t>
  </si>
  <si>
    <t>0133</t>
  </si>
  <si>
    <t>0921</t>
  </si>
  <si>
    <t>0960</t>
  </si>
  <si>
    <t>091103</t>
  </si>
  <si>
    <t>Соціальні програми і заходи державних органів у справах молоді</t>
  </si>
  <si>
    <t>0810</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</si>
  <si>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</si>
  <si>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</si>
  <si>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090205</t>
  </si>
  <si>
    <t>1030</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</si>
  <si>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</si>
  <si>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</si>
  <si>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</si>
  <si>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</si>
  <si>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</si>
  <si>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</si>
  <si>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091304</t>
  </si>
  <si>
    <t>1010</t>
  </si>
  <si>
    <t>Встановлення телефонів інвалідам І та ІІ груп - за рахунок субвенції з обласного бюджету</t>
  </si>
  <si>
    <t>1070</t>
  </si>
  <si>
    <t>1060</t>
  </si>
  <si>
    <t>1090</t>
  </si>
  <si>
    <t>1020</t>
  </si>
  <si>
    <t>0910</t>
  </si>
  <si>
    <t>Фінансове управління райдержадміністрації</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</si>
  <si>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t>
  </si>
  <si>
    <t>0824</t>
  </si>
  <si>
    <t>0828</t>
  </si>
  <si>
    <t>0829</t>
  </si>
  <si>
    <t>Виконання видаткової частини районного бюджету Баштанського району за січень - вересень   2015 року за головними розпорядниками коштів</t>
  </si>
  <si>
    <t>250203</t>
  </si>
  <si>
    <t>250388</t>
  </si>
  <si>
    <t>150114</t>
  </si>
  <si>
    <t>Проведення невідкладних відновлювальних робіт, будівництво та реконструкція лікарень загального профілю</t>
  </si>
  <si>
    <t>Субвенція з державного бюджету місцевим бюджетам на проведення виборів депутатів місцевих рад та сільських, селищних, міських голів</t>
  </si>
  <si>
    <t xml:space="preserve">від ___.___. </t>
  </si>
  <si>
    <t>2015 № ____</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</si>
</sst>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30"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24"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0" fontId="15"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5"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6" fillId="0" borderId="0" xfId="0" applyFont="1" applyAlignment="1" applyProtection="1">
      <alignment horizontal="left" vertical="top" wrapText="1"/>
      <protection locked="0"/>
    </xf>
    <xf numFmtId="0" fontId="2" fillId="0" borderId="0" xfId="0" applyFont="1" applyAlignment="1">
      <alignment horizontal="left" vertical="top" wrapText="1"/>
    </xf>
    <xf numFmtId="49" fontId="18" fillId="0" borderId="0" xfId="0" applyNumberFormat="1" applyFont="1" applyAlignment="1">
      <alignment horizontal="center" wrapText="1"/>
    </xf>
    <xf numFmtId="174" fontId="9" fillId="0" borderId="0" xfId="0" applyNumberFormat="1" applyFont="1" applyAlignment="1">
      <alignment vertical="justify"/>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top"/>
      <protection locked="0"/>
    </xf>
    <xf numFmtId="0" fontId="9" fillId="0" borderId="0" xfId="0" applyFont="1" applyFill="1" applyAlignment="1">
      <alignment vertical="top" wrapText="1"/>
    </xf>
    <xf numFmtId="0" fontId="8" fillId="0" borderId="0" xfId="0" applyFont="1" applyAlignment="1">
      <alignment horizontal="center"/>
    </xf>
    <xf numFmtId="49" fontId="3" fillId="0" borderId="18"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0" fontId="15" fillId="0" borderId="0" xfId="0" applyFont="1" applyAlignment="1">
      <alignment horizontal="left" wrapText="1"/>
    </xf>
    <xf numFmtId="49" fontId="3" fillId="0" borderId="22"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921"/>
  <sheetViews>
    <sheetView tabSelected="1" view="pageBreakPreview" zoomScale="65" zoomScaleNormal="90" zoomScaleSheetLayoutView="65" zoomScalePageLayoutView="0" workbookViewId="0" topLeftCell="B13">
      <pane xSplit="6000" ySplit="1050" topLeftCell="G1" activePane="bottomRight" state="split"/>
      <selection pane="topLeft" activeCell="F97" sqref="F97"/>
      <selection pane="topRight" activeCell="N11" sqref="N11:N13"/>
      <selection pane="bottomLeft" activeCell="D87" sqref="D87"/>
      <selection pane="bottomRight" activeCell="B8" sqref="B8:P8"/>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151</v>
      </c>
    </row>
    <row r="3" ht="12.75">
      <c r="M3" s="1" t="s">
        <v>152</v>
      </c>
    </row>
    <row r="4" spans="13:16" ht="15.75">
      <c r="M4" s="104" t="s">
        <v>197</v>
      </c>
      <c r="N4" s="1" t="s">
        <v>198</v>
      </c>
      <c r="O4" s="105" t="s">
        <v>88</v>
      </c>
      <c r="P4" s="8"/>
    </row>
    <row r="5" spans="13:16" ht="15.75">
      <c r="M5" s="1" t="s">
        <v>88</v>
      </c>
      <c r="P5" s="8"/>
    </row>
    <row r="6" spans="13:16" ht="15.75">
      <c r="M6" s="1" t="s">
        <v>88</v>
      </c>
      <c r="P6" s="8"/>
    </row>
    <row r="7" ht="15.75">
      <c r="P7" s="8"/>
    </row>
    <row r="8" spans="2:16" ht="20.25">
      <c r="B8" s="82" t="s">
        <v>191</v>
      </c>
      <c r="C8" s="82"/>
      <c r="D8" s="82"/>
      <c r="E8" s="82"/>
      <c r="F8" s="82"/>
      <c r="G8" s="82"/>
      <c r="H8" s="82"/>
      <c r="I8" s="82"/>
      <c r="J8" s="82"/>
      <c r="K8" s="82"/>
      <c r="L8" s="82"/>
      <c r="M8" s="82"/>
      <c r="N8" s="82"/>
      <c r="O8" s="82"/>
      <c r="P8" s="82"/>
    </row>
    <row r="9" ht="13.5" thickBot="1">
      <c r="P9" s="1" t="s">
        <v>6</v>
      </c>
    </row>
    <row r="10" spans="2:16" ht="48" customHeight="1">
      <c r="B10" s="90" t="s">
        <v>106</v>
      </c>
      <c r="C10" s="90" t="s">
        <v>145</v>
      </c>
      <c r="D10" s="73" t="s">
        <v>108</v>
      </c>
      <c r="E10" s="87" t="s">
        <v>25</v>
      </c>
      <c r="F10" s="88"/>
      <c r="G10" s="89"/>
      <c r="H10" s="89"/>
      <c r="I10" s="70"/>
      <c r="J10" s="87" t="s">
        <v>26</v>
      </c>
      <c r="K10" s="88"/>
      <c r="L10" s="88"/>
      <c r="M10" s="88"/>
      <c r="N10" s="88"/>
      <c r="O10" s="88"/>
      <c r="P10" s="85" t="s">
        <v>115</v>
      </c>
    </row>
    <row r="11" spans="2:16" ht="12.75" customHeight="1">
      <c r="B11" s="91"/>
      <c r="C11" s="91"/>
      <c r="D11" s="101" t="s">
        <v>109</v>
      </c>
      <c r="E11" s="100" t="s">
        <v>2</v>
      </c>
      <c r="F11" s="95" t="s">
        <v>143</v>
      </c>
      <c r="G11" s="84" t="s">
        <v>3</v>
      </c>
      <c r="H11" s="84"/>
      <c r="I11" s="95" t="s">
        <v>144</v>
      </c>
      <c r="J11" s="83" t="s">
        <v>2</v>
      </c>
      <c r="K11" s="84" t="s">
        <v>143</v>
      </c>
      <c r="L11" s="84" t="s">
        <v>3</v>
      </c>
      <c r="M11" s="84"/>
      <c r="N11" s="84" t="s">
        <v>144</v>
      </c>
      <c r="O11" s="71" t="s">
        <v>113</v>
      </c>
      <c r="P11" s="86"/>
    </row>
    <row r="12" spans="2:16" ht="12.75" customHeight="1">
      <c r="B12" s="91"/>
      <c r="C12" s="91"/>
      <c r="D12" s="102"/>
      <c r="E12" s="97"/>
      <c r="F12" s="97"/>
      <c r="G12" s="95" t="s">
        <v>4</v>
      </c>
      <c r="H12" s="95" t="s">
        <v>5</v>
      </c>
      <c r="I12" s="97"/>
      <c r="J12" s="83"/>
      <c r="K12" s="84"/>
      <c r="L12" s="95" t="s">
        <v>4</v>
      </c>
      <c r="M12" s="95" t="s">
        <v>5</v>
      </c>
      <c r="N12" s="84"/>
      <c r="O12" s="93" t="s">
        <v>114</v>
      </c>
      <c r="P12" s="86"/>
    </row>
    <row r="13" spans="2:16" ht="52.5" customHeight="1">
      <c r="B13" s="92"/>
      <c r="C13" s="92"/>
      <c r="D13" s="103"/>
      <c r="E13" s="98"/>
      <c r="F13" s="98"/>
      <c r="G13" s="96"/>
      <c r="H13" s="96"/>
      <c r="I13" s="98"/>
      <c r="J13" s="83"/>
      <c r="K13" s="84"/>
      <c r="L13" s="96"/>
      <c r="M13" s="96"/>
      <c r="N13" s="84"/>
      <c r="O13" s="94"/>
      <c r="P13" s="86"/>
    </row>
    <row r="14" spans="2:16" ht="17.25" customHeight="1" thickBot="1">
      <c r="B14" s="3">
        <v>1</v>
      </c>
      <c r="C14" s="74"/>
      <c r="D14" s="4">
        <v>2</v>
      </c>
      <c r="E14" s="2">
        <v>3</v>
      </c>
      <c r="F14" s="2"/>
      <c r="G14" s="2">
        <v>4</v>
      </c>
      <c r="H14" s="2">
        <v>5</v>
      </c>
      <c r="I14" s="2"/>
      <c r="J14" s="4">
        <v>6</v>
      </c>
      <c r="K14" s="4">
        <v>7</v>
      </c>
      <c r="L14" s="4">
        <v>8</v>
      </c>
      <c r="M14" s="4">
        <v>9</v>
      </c>
      <c r="N14" s="4">
        <v>10</v>
      </c>
      <c r="O14" s="26">
        <v>11</v>
      </c>
      <c r="P14" s="5">
        <v>13</v>
      </c>
    </row>
    <row r="15" spans="2:16" ht="23.25" customHeight="1">
      <c r="B15" s="47"/>
      <c r="C15" s="47"/>
      <c r="D15" s="9" t="s">
        <v>27</v>
      </c>
      <c r="E15" s="8"/>
      <c r="F15" s="8"/>
      <c r="G15" s="8"/>
      <c r="H15" s="8"/>
      <c r="I15" s="8"/>
      <c r="P15" s="29"/>
    </row>
    <row r="16" spans="2:16" ht="15.75">
      <c r="B16" s="40" t="s">
        <v>107</v>
      </c>
      <c r="C16" s="40" t="s">
        <v>146</v>
      </c>
      <c r="D16" s="10" t="s">
        <v>23</v>
      </c>
      <c r="E16" s="54">
        <f>F16+I16</f>
        <v>722.572</v>
      </c>
      <c r="F16" s="54">
        <v>722.572</v>
      </c>
      <c r="G16" s="28">
        <v>452.309</v>
      </c>
      <c r="H16" s="28">
        <v>47.616</v>
      </c>
      <c r="I16" s="28"/>
      <c r="J16" s="78">
        <f>K16+N16</f>
        <v>0</v>
      </c>
      <c r="K16" s="28"/>
      <c r="L16" s="28"/>
      <c r="M16" s="28"/>
      <c r="N16" s="54"/>
      <c r="O16" s="54"/>
      <c r="P16" s="28">
        <f>SUM(E16,J16)</f>
        <v>722.572</v>
      </c>
    </row>
    <row r="17" spans="2:16" ht="15.75">
      <c r="B17" s="40" t="s">
        <v>192</v>
      </c>
      <c r="C17" s="40"/>
      <c r="D17" s="10"/>
      <c r="E17" s="54">
        <f>F17+I17</f>
        <v>19.68</v>
      </c>
      <c r="F17" s="54">
        <v>19.68</v>
      </c>
      <c r="G17" s="28">
        <v>14.538</v>
      </c>
      <c r="H17" s="28"/>
      <c r="I17" s="28"/>
      <c r="J17" s="28"/>
      <c r="K17" s="28"/>
      <c r="L17" s="28"/>
      <c r="M17" s="28"/>
      <c r="N17" s="54"/>
      <c r="O17" s="54"/>
      <c r="P17" s="28"/>
    </row>
    <row r="18" spans="2:16" ht="18" customHeight="1">
      <c r="B18" s="40"/>
      <c r="C18" s="42"/>
      <c r="D18" s="9" t="s">
        <v>2</v>
      </c>
      <c r="E18" s="55">
        <f>E16+E17</f>
        <v>742.252</v>
      </c>
      <c r="F18" s="55">
        <f>F16+F17</f>
        <v>742.252</v>
      </c>
      <c r="G18" s="55">
        <f>G16+G17</f>
        <v>466.84700000000004</v>
      </c>
      <c r="H18" s="55">
        <f>H16+H17</f>
        <v>47.616</v>
      </c>
      <c r="I18" s="55">
        <f>I16+I17</f>
        <v>0</v>
      </c>
      <c r="J18" s="55">
        <f>J16+N18</f>
        <v>0</v>
      </c>
      <c r="K18" s="55">
        <f>K16</f>
        <v>0</v>
      </c>
      <c r="L18" s="30"/>
      <c r="M18" s="30"/>
      <c r="N18" s="30">
        <f>N16</f>
        <v>0</v>
      </c>
      <c r="O18" s="30">
        <f>O16</f>
        <v>0</v>
      </c>
      <c r="P18" s="30">
        <f>SUM(E18,J18)</f>
        <v>742.252</v>
      </c>
    </row>
    <row r="19" spans="2:16" s="20" customFormat="1" ht="15.75">
      <c r="B19" s="77"/>
      <c r="C19" s="42"/>
      <c r="D19" s="66"/>
      <c r="E19" s="61"/>
      <c r="F19" s="61"/>
      <c r="G19" s="57"/>
      <c r="H19" s="57"/>
      <c r="I19" s="57"/>
      <c r="J19" s="57"/>
      <c r="K19" s="57"/>
      <c r="L19" s="57"/>
      <c r="M19" s="57"/>
      <c r="N19" s="57"/>
      <c r="O19" s="57"/>
      <c r="P19" s="57"/>
    </row>
    <row r="20" spans="2:16" s="20" customFormat="1" ht="15.75">
      <c r="B20" s="77"/>
      <c r="C20" s="47"/>
      <c r="D20" s="14" t="s">
        <v>28</v>
      </c>
      <c r="E20" s="61"/>
      <c r="F20" s="61"/>
      <c r="G20" s="57"/>
      <c r="H20" s="57"/>
      <c r="I20" s="57"/>
      <c r="J20" s="57"/>
      <c r="K20" s="57"/>
      <c r="L20" s="57"/>
      <c r="M20" s="57"/>
      <c r="N20" s="57"/>
      <c r="O20" s="57"/>
      <c r="P20" s="57"/>
    </row>
    <row r="21" spans="2:16" s="20" customFormat="1" ht="15.75">
      <c r="B21" s="40" t="s">
        <v>43</v>
      </c>
      <c r="C21" s="40" t="s">
        <v>155</v>
      </c>
      <c r="D21" s="36" t="s">
        <v>44</v>
      </c>
      <c r="E21" s="54">
        <f>F21+I21</f>
        <v>30.57</v>
      </c>
      <c r="F21" s="54">
        <v>30.57</v>
      </c>
      <c r="G21" s="28"/>
      <c r="H21" s="28"/>
      <c r="I21" s="28"/>
      <c r="J21" s="57"/>
      <c r="K21" s="57"/>
      <c r="L21" s="57"/>
      <c r="M21" s="57"/>
      <c r="N21" s="57"/>
      <c r="O21" s="57"/>
      <c r="P21" s="28">
        <f aca="true" t="shared" si="0" ref="P21:P28">SUM(E21,J21)</f>
        <v>30.57</v>
      </c>
    </row>
    <row r="22" spans="2:16" s="20" customFormat="1" ht="15.75">
      <c r="B22" s="43" t="s">
        <v>29</v>
      </c>
      <c r="C22" s="43"/>
      <c r="D22" s="32" t="s">
        <v>30</v>
      </c>
      <c r="E22" s="55">
        <f>E23+E24</f>
        <v>15968.642</v>
      </c>
      <c r="F22" s="55">
        <f>F23+F24</f>
        <v>15968.642</v>
      </c>
      <c r="G22" s="55">
        <f>G23+G24</f>
        <v>5873.207</v>
      </c>
      <c r="H22" s="55">
        <f>H23+H24</f>
        <v>1174.609</v>
      </c>
      <c r="I22" s="55"/>
      <c r="J22" s="30">
        <f>K22+N22</f>
        <v>614.219</v>
      </c>
      <c r="K22" s="30">
        <f>K23+K24</f>
        <v>510.303</v>
      </c>
      <c r="L22" s="30">
        <f>L23+L24</f>
        <v>88.707</v>
      </c>
      <c r="M22" s="30">
        <f>M23+M24</f>
        <v>4.5</v>
      </c>
      <c r="N22" s="30">
        <f>N23+N24</f>
        <v>103.916</v>
      </c>
      <c r="O22" s="30">
        <f>O23+O24</f>
        <v>58.5</v>
      </c>
      <c r="P22" s="30">
        <f t="shared" si="0"/>
        <v>16582.861</v>
      </c>
    </row>
    <row r="23" spans="2:16" s="20" customFormat="1" ht="15.75">
      <c r="B23" s="44" t="s">
        <v>31</v>
      </c>
      <c r="C23" s="44" t="s">
        <v>156</v>
      </c>
      <c r="D23" s="33" t="s">
        <v>120</v>
      </c>
      <c r="E23" s="54">
        <f aca="true" t="shared" si="1" ref="E23:E29">F23+I23</f>
        <v>11137.941</v>
      </c>
      <c r="F23" s="54">
        <v>11137.941</v>
      </c>
      <c r="G23" s="28">
        <v>5873.207</v>
      </c>
      <c r="H23" s="28">
        <v>1174.609</v>
      </c>
      <c r="I23" s="28"/>
      <c r="J23" s="28">
        <f>K23+N23</f>
        <v>584.798</v>
      </c>
      <c r="K23" s="28">
        <v>484.382</v>
      </c>
      <c r="L23" s="28">
        <v>88.707</v>
      </c>
      <c r="M23" s="28">
        <v>4.5</v>
      </c>
      <c r="N23" s="58">
        <v>100.416</v>
      </c>
      <c r="O23" s="22">
        <v>56</v>
      </c>
      <c r="P23" s="28">
        <f t="shared" si="0"/>
        <v>11722.739000000001</v>
      </c>
    </row>
    <row r="24" spans="2:16" s="20" customFormat="1" ht="21" customHeight="1">
      <c r="B24" s="44" t="s">
        <v>130</v>
      </c>
      <c r="C24" s="44" t="s">
        <v>157</v>
      </c>
      <c r="D24" s="33" t="s">
        <v>131</v>
      </c>
      <c r="E24" s="54">
        <f t="shared" si="1"/>
        <v>4830.701</v>
      </c>
      <c r="F24" s="54">
        <v>4830.701</v>
      </c>
      <c r="G24" s="28"/>
      <c r="H24" s="28"/>
      <c r="I24" s="28"/>
      <c r="J24" s="28">
        <f>K24+N24</f>
        <v>29.421</v>
      </c>
      <c r="K24" s="28">
        <v>25.921</v>
      </c>
      <c r="L24" s="28"/>
      <c r="M24" s="28"/>
      <c r="N24" s="50">
        <v>3.5</v>
      </c>
      <c r="O24" s="50">
        <v>2.5</v>
      </c>
      <c r="P24" s="28">
        <f t="shared" si="0"/>
        <v>4860.122</v>
      </c>
    </row>
    <row r="25" spans="2:16" s="20" customFormat="1" ht="21" customHeight="1">
      <c r="B25" s="44" t="s">
        <v>153</v>
      </c>
      <c r="C25" s="44" t="s">
        <v>158</v>
      </c>
      <c r="D25" s="33" t="s">
        <v>159</v>
      </c>
      <c r="E25" s="54">
        <f t="shared" si="1"/>
        <v>5.2</v>
      </c>
      <c r="F25" s="54">
        <v>5.2</v>
      </c>
      <c r="G25" s="28"/>
      <c r="H25" s="28"/>
      <c r="I25" s="28"/>
      <c r="J25" s="28"/>
      <c r="K25" s="28"/>
      <c r="L25" s="28"/>
      <c r="M25" s="28"/>
      <c r="N25" s="50"/>
      <c r="O25" s="50"/>
      <c r="P25" s="28">
        <f t="shared" si="0"/>
        <v>5.2</v>
      </c>
    </row>
    <row r="26" spans="2:16" s="20" customFormat="1" ht="42" customHeight="1">
      <c r="B26" s="79" t="s">
        <v>194</v>
      </c>
      <c r="C26" s="79" t="s">
        <v>156</v>
      </c>
      <c r="D26" s="19" t="s">
        <v>195</v>
      </c>
      <c r="E26" s="54"/>
      <c r="F26" s="54"/>
      <c r="G26" s="28"/>
      <c r="H26" s="28"/>
      <c r="I26" s="28"/>
      <c r="J26" s="28">
        <f>K26+N26</f>
        <v>50</v>
      </c>
      <c r="K26" s="28"/>
      <c r="L26" s="28"/>
      <c r="M26" s="28"/>
      <c r="N26" s="50">
        <v>50</v>
      </c>
      <c r="O26" s="50">
        <v>50</v>
      </c>
      <c r="P26" s="28">
        <f t="shared" si="0"/>
        <v>50</v>
      </c>
    </row>
    <row r="27" spans="2:16" s="20" customFormat="1" ht="37.5" customHeight="1">
      <c r="B27" s="45" t="s">
        <v>154</v>
      </c>
      <c r="C27" s="45" t="s">
        <v>160</v>
      </c>
      <c r="D27" s="75" t="s">
        <v>161</v>
      </c>
      <c r="E27" s="54">
        <f t="shared" si="1"/>
        <v>44.962</v>
      </c>
      <c r="F27" s="54">
        <v>44.962</v>
      </c>
      <c r="G27" s="28"/>
      <c r="H27" s="28"/>
      <c r="I27" s="28"/>
      <c r="J27" s="28"/>
      <c r="K27" s="28"/>
      <c r="L27" s="28"/>
      <c r="M27" s="28"/>
      <c r="N27" s="50"/>
      <c r="O27" s="50"/>
      <c r="P27" s="28">
        <f t="shared" si="0"/>
        <v>44.962</v>
      </c>
    </row>
    <row r="28" spans="2:16" s="20" customFormat="1" ht="33" customHeight="1">
      <c r="B28" s="46" t="s">
        <v>20</v>
      </c>
      <c r="C28" s="46" t="s">
        <v>162</v>
      </c>
      <c r="D28" s="35" t="s">
        <v>71</v>
      </c>
      <c r="E28" s="54">
        <f t="shared" si="1"/>
        <v>128.726</v>
      </c>
      <c r="F28" s="54">
        <v>128.726</v>
      </c>
      <c r="G28" s="63"/>
      <c r="H28" s="63"/>
      <c r="I28" s="63"/>
      <c r="J28" s="57"/>
      <c r="K28" s="57"/>
      <c r="L28" s="57"/>
      <c r="M28" s="57"/>
      <c r="N28" s="57"/>
      <c r="O28" s="57"/>
      <c r="P28" s="28">
        <f t="shared" si="0"/>
        <v>128.726</v>
      </c>
    </row>
    <row r="29" spans="2:16" ht="15.75">
      <c r="B29" s="44"/>
      <c r="C29" s="42"/>
      <c r="D29" s="14" t="s">
        <v>9</v>
      </c>
      <c r="E29" s="55">
        <f t="shared" si="1"/>
        <v>16178.1</v>
      </c>
      <c r="F29" s="55">
        <f>F22+F28+F21+F25+F27</f>
        <v>16178.1</v>
      </c>
      <c r="G29" s="55">
        <f>G22+G28+G21+G25+G27</f>
        <v>5873.207</v>
      </c>
      <c r="H29" s="55">
        <f>H22+H28+H21+H25+H27</f>
        <v>1174.609</v>
      </c>
      <c r="I29" s="55">
        <f>I22+I28+I21+I25+I27</f>
        <v>0</v>
      </c>
      <c r="J29" s="55">
        <f>K29+N29</f>
        <v>664.219</v>
      </c>
      <c r="K29" s="55">
        <f>K22+K28+K21+K26</f>
        <v>510.303</v>
      </c>
      <c r="L29" s="55">
        <f>L22+L28+L21+L26</f>
        <v>88.707</v>
      </c>
      <c r="M29" s="55">
        <f>M22+M28+M21+M26</f>
        <v>4.5</v>
      </c>
      <c r="N29" s="55">
        <f>N22+N28+N21+N26</f>
        <v>153.916</v>
      </c>
      <c r="O29" s="55">
        <f>O22+O28+O21+O26</f>
        <v>108.5</v>
      </c>
      <c r="P29" s="30">
        <f>E29+J29</f>
        <v>16842.319</v>
      </c>
    </row>
    <row r="30" spans="2:16" s="20" customFormat="1" ht="13.5" customHeight="1">
      <c r="B30" s="45"/>
      <c r="C30" s="42"/>
      <c r="D30" s="25"/>
      <c r="E30" s="61"/>
      <c r="F30" s="61"/>
      <c r="G30" s="57"/>
      <c r="H30" s="57"/>
      <c r="I30" s="57"/>
      <c r="J30" s="28"/>
      <c r="K30" s="28"/>
      <c r="L30" s="28"/>
      <c r="M30" s="28"/>
      <c r="N30" s="28"/>
      <c r="O30" s="28"/>
      <c r="P30" s="28"/>
    </row>
    <row r="31" spans="2:16" ht="15.75">
      <c r="B31" s="53" t="s">
        <v>126</v>
      </c>
      <c r="C31" s="53"/>
      <c r="D31" s="21" t="s">
        <v>37</v>
      </c>
      <c r="E31" s="61"/>
      <c r="F31" s="61"/>
      <c r="G31" s="57"/>
      <c r="H31" s="57"/>
      <c r="I31" s="57"/>
      <c r="J31" s="28"/>
      <c r="K31" s="28"/>
      <c r="L31" s="28"/>
      <c r="M31" s="28"/>
      <c r="N31" s="28"/>
      <c r="O31" s="28"/>
      <c r="P31" s="28"/>
    </row>
    <row r="32" spans="2:16" ht="15.75">
      <c r="B32" s="47" t="s">
        <v>38</v>
      </c>
      <c r="C32" s="47"/>
      <c r="D32" s="9" t="s">
        <v>10</v>
      </c>
      <c r="E32" s="55">
        <f>E33+E34+E35+E36+E37+E38</f>
        <v>33558.665</v>
      </c>
      <c r="F32" s="55">
        <f>F33+F34+F35+F36+F37+F38</f>
        <v>33558.665</v>
      </c>
      <c r="G32" s="55">
        <f>G33+G34+G35+G36+G37+G38</f>
        <v>20534.773999999998</v>
      </c>
      <c r="H32" s="55">
        <f>H33+H34+H35+H36+H37+H38</f>
        <v>3191.516</v>
      </c>
      <c r="I32" s="55"/>
      <c r="J32" s="55">
        <f aca="true" t="shared" si="2" ref="J32:O32">J33+J34+J35+J36+J37+J38</f>
        <v>981.2620000000001</v>
      </c>
      <c r="K32" s="55">
        <f t="shared" si="2"/>
        <v>840.581</v>
      </c>
      <c r="L32" s="55">
        <f t="shared" si="2"/>
        <v>8.904</v>
      </c>
      <c r="M32" s="55">
        <f t="shared" si="2"/>
        <v>0.08</v>
      </c>
      <c r="N32" s="55">
        <f t="shared" si="2"/>
        <v>140.681</v>
      </c>
      <c r="O32" s="55">
        <f t="shared" si="2"/>
        <v>135.001</v>
      </c>
      <c r="P32" s="30">
        <f aca="true" t="shared" si="3" ref="P32:P46">SUM(E32,J32)</f>
        <v>34539.927</v>
      </c>
    </row>
    <row r="33" spans="2:16" ht="15.75">
      <c r="B33" s="44" t="s">
        <v>39</v>
      </c>
      <c r="C33" s="44" t="s">
        <v>163</v>
      </c>
      <c r="D33" s="36" t="s">
        <v>40</v>
      </c>
      <c r="E33" s="54">
        <f>F33+I33</f>
        <v>30016.268</v>
      </c>
      <c r="F33" s="54">
        <v>30016.268</v>
      </c>
      <c r="G33" s="28">
        <v>18844.065</v>
      </c>
      <c r="H33" s="28">
        <v>2950.001</v>
      </c>
      <c r="I33" s="28"/>
      <c r="J33" s="28">
        <f>K33+N33</f>
        <v>968.129</v>
      </c>
      <c r="K33" s="28">
        <v>827.448</v>
      </c>
      <c r="L33" s="28"/>
      <c r="M33" s="28">
        <v>0.08</v>
      </c>
      <c r="N33" s="54">
        <v>140.681</v>
      </c>
      <c r="O33" s="54">
        <v>135.001</v>
      </c>
      <c r="P33" s="28">
        <f t="shared" si="3"/>
        <v>30984.397</v>
      </c>
    </row>
    <row r="34" spans="2:16" ht="31.5">
      <c r="B34" s="46" t="s">
        <v>41</v>
      </c>
      <c r="C34" s="46" t="s">
        <v>164</v>
      </c>
      <c r="D34" s="35" t="s">
        <v>122</v>
      </c>
      <c r="E34" s="54">
        <f>F34+I34</f>
        <v>961.193</v>
      </c>
      <c r="F34" s="56">
        <v>961.193</v>
      </c>
      <c r="G34" s="52">
        <v>598.207</v>
      </c>
      <c r="H34" s="52">
        <v>107.138</v>
      </c>
      <c r="I34" s="52"/>
      <c r="J34" s="28">
        <f>K34+N34</f>
        <v>0.97</v>
      </c>
      <c r="K34" s="50">
        <v>0.97</v>
      </c>
      <c r="L34" s="50"/>
      <c r="M34" s="50"/>
      <c r="N34" s="50"/>
      <c r="O34" s="69"/>
      <c r="P34" s="50">
        <f t="shared" si="3"/>
        <v>962.163</v>
      </c>
    </row>
    <row r="35" spans="2:16" ht="18" customHeight="1">
      <c r="B35" s="44" t="s">
        <v>42</v>
      </c>
      <c r="C35" s="44" t="s">
        <v>155</v>
      </c>
      <c r="D35" s="36" t="s">
        <v>121</v>
      </c>
      <c r="E35" s="54">
        <f>F35+I35</f>
        <v>178.427</v>
      </c>
      <c r="F35" s="54">
        <v>178.427</v>
      </c>
      <c r="G35" s="28">
        <v>118.85</v>
      </c>
      <c r="H35" s="28">
        <v>12.563</v>
      </c>
      <c r="I35" s="28"/>
      <c r="J35" s="28">
        <f>K35+N35</f>
        <v>0.016</v>
      </c>
      <c r="K35" s="28">
        <v>0.016</v>
      </c>
      <c r="L35" s="28"/>
      <c r="M35" s="28"/>
      <c r="N35" s="28"/>
      <c r="O35" s="28"/>
      <c r="P35" s="28">
        <f t="shared" si="3"/>
        <v>178.44299999999998</v>
      </c>
    </row>
    <row r="36" spans="2:16" ht="17.25" customHeight="1">
      <c r="B36" s="44" t="s">
        <v>127</v>
      </c>
      <c r="C36" s="44" t="s">
        <v>155</v>
      </c>
      <c r="D36" s="36" t="s">
        <v>128</v>
      </c>
      <c r="E36" s="54">
        <f>F36+I36</f>
        <v>1578.554</v>
      </c>
      <c r="F36" s="54">
        <v>1578.554</v>
      </c>
      <c r="G36" s="28">
        <v>973.652</v>
      </c>
      <c r="H36" s="28">
        <v>121.814</v>
      </c>
      <c r="I36" s="28"/>
      <c r="J36" s="28">
        <f>K36+N36</f>
        <v>12.147</v>
      </c>
      <c r="K36" s="28">
        <v>12.147</v>
      </c>
      <c r="L36" s="28">
        <v>8.904</v>
      </c>
      <c r="M36" s="28"/>
      <c r="N36" s="28"/>
      <c r="O36" s="28"/>
      <c r="P36" s="28">
        <f t="shared" si="3"/>
        <v>1590.701</v>
      </c>
    </row>
    <row r="37" spans="2:16" ht="15.75">
      <c r="B37" s="44" t="s">
        <v>43</v>
      </c>
      <c r="C37" s="44" t="s">
        <v>155</v>
      </c>
      <c r="D37" s="36" t="s">
        <v>44</v>
      </c>
      <c r="E37" s="54">
        <f>F37+I37</f>
        <v>824.223</v>
      </c>
      <c r="F37" s="54">
        <v>824.223</v>
      </c>
      <c r="G37" s="28"/>
      <c r="H37" s="28"/>
      <c r="I37" s="28"/>
      <c r="J37" s="57"/>
      <c r="K37" s="57"/>
      <c r="L37" s="28"/>
      <c r="M37" s="28"/>
      <c r="N37" s="28"/>
      <c r="O37" s="28"/>
      <c r="P37" s="28">
        <f t="shared" si="3"/>
        <v>824.223</v>
      </c>
    </row>
    <row r="38" spans="2:16" ht="31.5">
      <c r="B38" s="46" t="s">
        <v>45</v>
      </c>
      <c r="C38" s="46" t="s">
        <v>155</v>
      </c>
      <c r="D38" s="33" t="s">
        <v>96</v>
      </c>
      <c r="E38" s="54"/>
      <c r="F38" s="54"/>
      <c r="G38" s="28"/>
      <c r="H38" s="28"/>
      <c r="I38" s="28"/>
      <c r="J38" s="57"/>
      <c r="K38" s="57"/>
      <c r="L38" s="28"/>
      <c r="M38" s="28"/>
      <c r="N38" s="28"/>
      <c r="O38" s="28"/>
      <c r="P38" s="28">
        <f t="shared" si="3"/>
        <v>0</v>
      </c>
    </row>
    <row r="39" spans="2:16" ht="15.75">
      <c r="B39" s="46"/>
      <c r="C39" s="46"/>
      <c r="D39" s="33"/>
      <c r="E39" s="54"/>
      <c r="F39" s="54"/>
      <c r="G39" s="28"/>
      <c r="H39" s="28"/>
      <c r="I39" s="28"/>
      <c r="J39" s="57"/>
      <c r="K39" s="57"/>
      <c r="L39" s="28"/>
      <c r="M39" s="28"/>
      <c r="N39" s="28"/>
      <c r="O39" s="28"/>
      <c r="P39" s="28"/>
    </row>
    <row r="40" spans="2:16" ht="31.5">
      <c r="B40" s="46" t="s">
        <v>165</v>
      </c>
      <c r="C40" s="46" t="s">
        <v>158</v>
      </c>
      <c r="D40" s="33" t="s">
        <v>166</v>
      </c>
      <c r="E40" s="54">
        <f>F40+I40</f>
        <v>5.986</v>
      </c>
      <c r="F40" s="54">
        <v>5.986</v>
      </c>
      <c r="G40" s="28"/>
      <c r="H40" s="28"/>
      <c r="I40" s="28"/>
      <c r="J40" s="57"/>
      <c r="K40" s="57"/>
      <c r="L40" s="28"/>
      <c r="M40" s="28"/>
      <c r="N40" s="28"/>
      <c r="O40" s="28"/>
      <c r="P40" s="28">
        <f t="shared" si="3"/>
        <v>5.986</v>
      </c>
    </row>
    <row r="41" spans="2:16" ht="15.75">
      <c r="B41" s="43" t="s">
        <v>35</v>
      </c>
      <c r="C41" s="43"/>
      <c r="D41" s="34" t="s">
        <v>36</v>
      </c>
      <c r="E41" s="55">
        <f>E42+E45+E43+E44</f>
        <v>695.052</v>
      </c>
      <c r="F41" s="55">
        <f>F42+F45+F43+F44</f>
        <v>695.052</v>
      </c>
      <c r="G41" s="55">
        <f>G42+G45</f>
        <v>377.143</v>
      </c>
      <c r="H41" s="55">
        <f>H42+H45</f>
        <v>63.422</v>
      </c>
      <c r="I41" s="55"/>
      <c r="J41" s="28">
        <f>K41+N41</f>
        <v>8.213</v>
      </c>
      <c r="K41" s="28">
        <f>K42</f>
        <v>8.213</v>
      </c>
      <c r="L41" s="28"/>
      <c r="M41" s="28"/>
      <c r="N41" s="28"/>
      <c r="O41" s="28"/>
      <c r="P41" s="28">
        <f t="shared" si="3"/>
        <v>703.265</v>
      </c>
    </row>
    <row r="42" spans="2:16" ht="31.5">
      <c r="B42" s="45" t="s">
        <v>16</v>
      </c>
      <c r="C42" s="45" t="s">
        <v>167</v>
      </c>
      <c r="D42" s="33" t="s">
        <v>123</v>
      </c>
      <c r="E42" s="54">
        <f aca="true" t="shared" si="4" ref="E42:E47">F42+I42</f>
        <v>594.244</v>
      </c>
      <c r="F42" s="54">
        <v>594.244</v>
      </c>
      <c r="G42" s="28">
        <v>377.143</v>
      </c>
      <c r="H42" s="28">
        <v>63.422</v>
      </c>
      <c r="I42" s="28"/>
      <c r="J42" s="28">
        <f>K42+N42</f>
        <v>8.213</v>
      </c>
      <c r="K42" s="28">
        <v>8.213</v>
      </c>
      <c r="L42" s="28"/>
      <c r="M42" s="28"/>
      <c r="N42" s="28"/>
      <c r="O42" s="28"/>
      <c r="P42" s="28">
        <f t="shared" si="3"/>
        <v>602.457</v>
      </c>
    </row>
    <row r="43" spans="2:16" ht="16.5" customHeight="1">
      <c r="B43" s="45" t="s">
        <v>139</v>
      </c>
      <c r="C43" s="45" t="s">
        <v>167</v>
      </c>
      <c r="D43" s="33" t="s">
        <v>140</v>
      </c>
      <c r="E43" s="54">
        <f t="shared" si="4"/>
        <v>9.96</v>
      </c>
      <c r="F43" s="54">
        <v>9.96</v>
      </c>
      <c r="G43" s="28"/>
      <c r="H43" s="28"/>
      <c r="I43" s="28"/>
      <c r="J43" s="57"/>
      <c r="K43" s="57"/>
      <c r="L43" s="28"/>
      <c r="M43" s="28"/>
      <c r="N43" s="28"/>
      <c r="O43" s="28"/>
      <c r="P43" s="28">
        <f t="shared" si="3"/>
        <v>9.96</v>
      </c>
    </row>
    <row r="44" spans="2:16" ht="48" customHeight="1">
      <c r="B44" s="45" t="s">
        <v>168</v>
      </c>
      <c r="C44" s="45" t="s">
        <v>167</v>
      </c>
      <c r="D44" s="75" t="s">
        <v>169</v>
      </c>
      <c r="E44" s="54">
        <f t="shared" si="4"/>
        <v>9.665</v>
      </c>
      <c r="F44" s="54">
        <v>9.665</v>
      </c>
      <c r="G44" s="28"/>
      <c r="H44" s="28"/>
      <c r="I44" s="28"/>
      <c r="J44" s="57"/>
      <c r="K44" s="57"/>
      <c r="L44" s="28"/>
      <c r="M44" s="28"/>
      <c r="N44" s="28"/>
      <c r="O44" s="28"/>
      <c r="P44" s="28">
        <f t="shared" si="3"/>
        <v>9.665</v>
      </c>
    </row>
    <row r="45" spans="2:16" ht="31.5">
      <c r="B45" s="45" t="s">
        <v>17</v>
      </c>
      <c r="C45" s="45" t="s">
        <v>167</v>
      </c>
      <c r="D45" s="33" t="s">
        <v>116</v>
      </c>
      <c r="E45" s="54">
        <f t="shared" si="4"/>
        <v>81.183</v>
      </c>
      <c r="F45" s="54">
        <v>81.183</v>
      </c>
      <c r="G45" s="28"/>
      <c r="H45" s="28"/>
      <c r="I45" s="28"/>
      <c r="J45" s="57"/>
      <c r="K45" s="57"/>
      <c r="L45" s="28"/>
      <c r="M45" s="28"/>
      <c r="N45" s="28"/>
      <c r="O45" s="28"/>
      <c r="P45" s="28">
        <f t="shared" si="3"/>
        <v>81.183</v>
      </c>
    </row>
    <row r="46" spans="2:16" ht="31.5">
      <c r="B46" s="45" t="s">
        <v>142</v>
      </c>
      <c r="C46" s="45" t="s">
        <v>147</v>
      </c>
      <c r="D46" s="33" t="s">
        <v>150</v>
      </c>
      <c r="E46" s="54">
        <f t="shared" si="4"/>
        <v>9214.399</v>
      </c>
      <c r="F46" s="54">
        <v>9184.399</v>
      </c>
      <c r="G46" s="28"/>
      <c r="H46" s="28"/>
      <c r="I46" s="28">
        <v>30</v>
      </c>
      <c r="J46" s="57"/>
      <c r="K46" s="57"/>
      <c r="L46" s="28"/>
      <c r="M46" s="28"/>
      <c r="N46" s="28"/>
      <c r="O46" s="28"/>
      <c r="P46" s="28">
        <f t="shared" si="3"/>
        <v>9214.399</v>
      </c>
    </row>
    <row r="47" spans="2:16" ht="21" customHeight="1">
      <c r="B47" s="45"/>
      <c r="C47" s="40"/>
      <c r="D47" s="9" t="s">
        <v>9</v>
      </c>
      <c r="E47" s="55">
        <f t="shared" si="4"/>
        <v>43474.102</v>
      </c>
      <c r="F47" s="55">
        <f>F32+F41+F46+F40</f>
        <v>43444.102</v>
      </c>
      <c r="G47" s="55">
        <f>G32+G41+G46+G40</f>
        <v>20911.916999999998</v>
      </c>
      <c r="H47" s="55">
        <f>H32+H41+H46+H40</f>
        <v>3254.938</v>
      </c>
      <c r="I47" s="55">
        <f>I32+I41+I46+I40</f>
        <v>30</v>
      </c>
      <c r="J47" s="30">
        <f>K47+N47</f>
        <v>989.475</v>
      </c>
      <c r="K47" s="30">
        <f>K32+K41</f>
        <v>848.794</v>
      </c>
      <c r="L47" s="30">
        <f>L32</f>
        <v>8.904</v>
      </c>
      <c r="M47" s="30">
        <f>M32+M41</f>
        <v>0.08</v>
      </c>
      <c r="N47" s="30">
        <f>N32</f>
        <v>140.681</v>
      </c>
      <c r="O47" s="30">
        <f>O32</f>
        <v>135.001</v>
      </c>
      <c r="P47" s="30">
        <f>SUM(E47,J47)</f>
        <v>44463.577</v>
      </c>
    </row>
    <row r="48" spans="2:16" ht="35.25" customHeight="1">
      <c r="B48" s="53" t="s">
        <v>129</v>
      </c>
      <c r="C48" s="53"/>
      <c r="D48" s="18" t="s">
        <v>141</v>
      </c>
      <c r="E48" s="61"/>
      <c r="F48" s="61"/>
      <c r="G48" s="57"/>
      <c r="H48" s="57"/>
      <c r="I48" s="57"/>
      <c r="J48" s="57"/>
      <c r="K48" s="57"/>
      <c r="L48" s="57"/>
      <c r="M48" s="57"/>
      <c r="N48" s="57"/>
      <c r="O48" s="57"/>
      <c r="P48" s="57"/>
    </row>
    <row r="49" spans="2:16" ht="15.75">
      <c r="B49" s="47" t="s">
        <v>7</v>
      </c>
      <c r="C49" s="47"/>
      <c r="D49" s="9" t="s">
        <v>8</v>
      </c>
      <c r="E49" s="55">
        <f>SUM(E50:E88)</f>
        <v>50590.316999999995</v>
      </c>
      <c r="F49" s="55">
        <f>SUM(F50:F89)</f>
        <v>50590.48499999999</v>
      </c>
      <c r="G49" s="55">
        <f>SUM(G50:G89)</f>
        <v>1594.13</v>
      </c>
      <c r="H49" s="55">
        <f>SUM(H50:H89)</f>
        <v>104.00399999999999</v>
      </c>
      <c r="I49" s="55"/>
      <c r="J49" s="55">
        <f aca="true" t="shared" si="5" ref="J49:P49">SUM(J50:J88)</f>
        <v>274.73</v>
      </c>
      <c r="K49" s="55">
        <f t="shared" si="5"/>
        <v>268.73</v>
      </c>
      <c r="L49" s="55">
        <f t="shared" si="5"/>
        <v>14.229</v>
      </c>
      <c r="M49" s="55">
        <f t="shared" si="5"/>
        <v>0</v>
      </c>
      <c r="N49" s="55">
        <f t="shared" si="5"/>
        <v>6</v>
      </c>
      <c r="O49" s="55">
        <f t="shared" si="5"/>
        <v>0</v>
      </c>
      <c r="P49" s="55">
        <f t="shared" si="5"/>
        <v>50865.04699999999</v>
      </c>
    </row>
    <row r="50" spans="2:16" ht="213.75" customHeight="1">
      <c r="B50" s="41" t="s">
        <v>46</v>
      </c>
      <c r="C50" s="41" t="s">
        <v>171</v>
      </c>
      <c r="D50" s="19" t="s">
        <v>87</v>
      </c>
      <c r="E50" s="54">
        <f aca="true" t="shared" si="6" ref="E50:E92">F50+I50</f>
        <v>1415.786</v>
      </c>
      <c r="F50" s="54">
        <v>1415.786</v>
      </c>
      <c r="G50" s="28"/>
      <c r="H50" s="28"/>
      <c r="I50" s="28"/>
      <c r="J50" s="62"/>
      <c r="K50" s="57"/>
      <c r="L50" s="57"/>
      <c r="M50" s="57"/>
      <c r="N50" s="57"/>
      <c r="O50" s="57"/>
      <c r="P50" s="28">
        <f>SUM(E50,J50)</f>
        <v>1415.786</v>
      </c>
    </row>
    <row r="51" spans="2:16" ht="199.5" customHeight="1">
      <c r="B51" s="41" t="s">
        <v>47</v>
      </c>
      <c r="C51" s="41" t="s">
        <v>171</v>
      </c>
      <c r="D51" s="19" t="s">
        <v>73</v>
      </c>
      <c r="E51" s="54">
        <f t="shared" si="6"/>
        <v>91.497</v>
      </c>
      <c r="F51" s="28">
        <v>91.497</v>
      </c>
      <c r="G51" s="28"/>
      <c r="H51" s="28"/>
      <c r="I51" s="28"/>
      <c r="J51" s="62"/>
      <c r="K51" s="57"/>
      <c r="L51" s="57"/>
      <c r="M51" s="57"/>
      <c r="N51" s="57"/>
      <c r="O51" s="57"/>
      <c r="P51" s="49">
        <f>SUM(E51,J51)</f>
        <v>91.497</v>
      </c>
    </row>
    <row r="52" spans="2:16" ht="213.75" customHeight="1">
      <c r="B52" s="41" t="s">
        <v>48</v>
      </c>
      <c r="C52" s="41" t="s">
        <v>171</v>
      </c>
      <c r="D52" s="19" t="s">
        <v>74</v>
      </c>
      <c r="E52" s="54">
        <f t="shared" si="6"/>
        <v>14.091</v>
      </c>
      <c r="F52" s="28">
        <v>14.091</v>
      </c>
      <c r="G52" s="28"/>
      <c r="H52" s="28"/>
      <c r="I52" s="28"/>
      <c r="J52" s="68"/>
      <c r="K52" s="57"/>
      <c r="L52" s="57"/>
      <c r="M52" s="57"/>
      <c r="N52" s="57"/>
      <c r="O52" s="57"/>
      <c r="P52" s="28">
        <f>SUM(E52,J52)</f>
        <v>14.091</v>
      </c>
    </row>
    <row r="53" spans="2:16" ht="303.75" customHeight="1">
      <c r="B53" s="41" t="s">
        <v>49</v>
      </c>
      <c r="C53" s="41" t="s">
        <v>171</v>
      </c>
      <c r="D53" s="19" t="s">
        <v>102</v>
      </c>
      <c r="E53" s="54">
        <f t="shared" si="6"/>
        <v>103.283</v>
      </c>
      <c r="F53" s="28">
        <v>103.283</v>
      </c>
      <c r="G53" s="28"/>
      <c r="H53" s="28"/>
      <c r="I53" s="28"/>
      <c r="J53" s="67"/>
      <c r="K53" s="57"/>
      <c r="L53" s="57"/>
      <c r="M53" s="57"/>
      <c r="N53" s="57"/>
      <c r="O53" s="57"/>
      <c r="P53" s="28">
        <f>J53+E53</f>
        <v>103.283</v>
      </c>
    </row>
    <row r="54" spans="2:16" ht="264.75" customHeight="1">
      <c r="B54" s="41"/>
      <c r="C54" s="41"/>
      <c r="D54" s="39" t="s">
        <v>134</v>
      </c>
      <c r="E54" s="28"/>
      <c r="F54" s="28"/>
      <c r="G54" s="28"/>
      <c r="H54" s="28"/>
      <c r="I54" s="28"/>
      <c r="J54" s="62"/>
      <c r="K54" s="57"/>
      <c r="L54" s="57"/>
      <c r="M54" s="57"/>
      <c r="N54" s="57"/>
      <c r="O54" s="57"/>
      <c r="P54" s="28"/>
    </row>
    <row r="55" spans="2:16" ht="204" customHeight="1">
      <c r="B55" s="41" t="s">
        <v>170</v>
      </c>
      <c r="C55" s="41" t="s">
        <v>171</v>
      </c>
      <c r="D55" s="76" t="s">
        <v>172</v>
      </c>
      <c r="E55" s="54">
        <f t="shared" si="6"/>
        <v>2.439</v>
      </c>
      <c r="F55" s="28">
        <v>2.439</v>
      </c>
      <c r="G55" s="28"/>
      <c r="H55" s="28"/>
      <c r="I55" s="28"/>
      <c r="J55" s="62"/>
      <c r="K55" s="57"/>
      <c r="L55" s="57"/>
      <c r="M55" s="57"/>
      <c r="N55" s="57"/>
      <c r="O55" s="57"/>
      <c r="P55" s="28">
        <f aca="true" t="shared" si="7" ref="P55:P92">SUM(E55,J55)</f>
        <v>2.439</v>
      </c>
    </row>
    <row r="56" spans="2:16" ht="82.5" customHeight="1">
      <c r="B56" s="41"/>
      <c r="C56" s="41"/>
      <c r="D56" s="19" t="s">
        <v>173</v>
      </c>
      <c r="E56" s="28"/>
      <c r="F56" s="28"/>
      <c r="G56" s="28"/>
      <c r="H56" s="28"/>
      <c r="I56" s="28"/>
      <c r="J56" s="62"/>
      <c r="K56" s="57"/>
      <c r="L56" s="57"/>
      <c r="M56" s="57"/>
      <c r="N56" s="57"/>
      <c r="O56" s="57"/>
      <c r="P56" s="28"/>
    </row>
    <row r="57" spans="2:16" ht="102" customHeight="1">
      <c r="B57" s="41" t="s">
        <v>50</v>
      </c>
      <c r="C57" s="41" t="s">
        <v>181</v>
      </c>
      <c r="D57" s="19" t="s">
        <v>89</v>
      </c>
      <c r="E57" s="54">
        <f t="shared" si="6"/>
        <v>37.535</v>
      </c>
      <c r="F57" s="28">
        <v>37.535</v>
      </c>
      <c r="G57" s="28"/>
      <c r="H57" s="28"/>
      <c r="I57" s="28"/>
      <c r="J57" s="62"/>
      <c r="K57" s="57"/>
      <c r="L57" s="57"/>
      <c r="M57" s="57"/>
      <c r="N57" s="57"/>
      <c r="O57" s="57"/>
      <c r="P57" s="28">
        <f t="shared" si="7"/>
        <v>37.535</v>
      </c>
    </row>
    <row r="58" spans="2:16" ht="102" customHeight="1">
      <c r="B58" s="41" t="s">
        <v>174</v>
      </c>
      <c r="C58" s="41" t="s">
        <v>181</v>
      </c>
      <c r="D58" s="19" t="s">
        <v>175</v>
      </c>
      <c r="E58" s="54">
        <f t="shared" si="6"/>
        <v>1.829</v>
      </c>
      <c r="F58" s="28">
        <v>1.829</v>
      </c>
      <c r="G58" s="28"/>
      <c r="H58" s="28"/>
      <c r="I58" s="28"/>
      <c r="J58" s="62"/>
      <c r="K58" s="57"/>
      <c r="L58" s="57"/>
      <c r="M58" s="57"/>
      <c r="N58" s="57"/>
      <c r="O58" s="57"/>
      <c r="P58" s="28">
        <f t="shared" si="7"/>
        <v>1.829</v>
      </c>
    </row>
    <row r="59" spans="2:16" ht="81.75" customHeight="1">
      <c r="B59" s="41" t="s">
        <v>176</v>
      </c>
      <c r="C59" s="41" t="s">
        <v>181</v>
      </c>
      <c r="D59" s="19" t="s">
        <v>177</v>
      </c>
      <c r="E59" s="54">
        <f t="shared" si="6"/>
        <v>1.273</v>
      </c>
      <c r="F59" s="28">
        <v>1.273</v>
      </c>
      <c r="G59" s="28"/>
      <c r="H59" s="28"/>
      <c r="I59" s="28"/>
      <c r="J59" s="62"/>
      <c r="K59" s="57"/>
      <c r="L59" s="57"/>
      <c r="M59" s="57"/>
      <c r="N59" s="57"/>
      <c r="O59" s="57"/>
      <c r="P59" s="28">
        <f t="shared" si="7"/>
        <v>1.273</v>
      </c>
    </row>
    <row r="60" spans="2:16" ht="163.5" customHeight="1">
      <c r="B60" s="41" t="s">
        <v>51</v>
      </c>
      <c r="C60" s="41" t="s">
        <v>181</v>
      </c>
      <c r="D60" s="19" t="s">
        <v>135</v>
      </c>
      <c r="E60" s="54">
        <f t="shared" si="6"/>
        <v>175.64</v>
      </c>
      <c r="F60" s="28">
        <v>175.64</v>
      </c>
      <c r="G60" s="28"/>
      <c r="H60" s="28"/>
      <c r="I60" s="28"/>
      <c r="J60" s="62"/>
      <c r="K60" s="57"/>
      <c r="L60" s="57"/>
      <c r="M60" s="57"/>
      <c r="N60" s="57"/>
      <c r="O60" s="57"/>
      <c r="P60" s="28">
        <f t="shared" si="7"/>
        <v>175.64</v>
      </c>
    </row>
    <row r="61" spans="2:16" ht="165.75" customHeight="1">
      <c r="B61" s="41" t="s">
        <v>52</v>
      </c>
      <c r="C61" s="41" t="s">
        <v>181</v>
      </c>
      <c r="D61" s="19" t="s">
        <v>136</v>
      </c>
      <c r="E61" s="54">
        <f t="shared" si="6"/>
        <v>63.587</v>
      </c>
      <c r="F61" s="28">
        <v>63.587</v>
      </c>
      <c r="G61" s="28"/>
      <c r="H61" s="28"/>
      <c r="I61" s="28"/>
      <c r="J61" s="62"/>
      <c r="K61" s="57"/>
      <c r="L61" s="57"/>
      <c r="M61" s="57"/>
      <c r="N61" s="57"/>
      <c r="O61" s="57"/>
      <c r="P61" s="49">
        <f t="shared" si="7"/>
        <v>63.587</v>
      </c>
    </row>
    <row r="62" spans="2:16" ht="48" customHeight="1">
      <c r="B62" s="41" t="s">
        <v>53</v>
      </c>
      <c r="C62" s="41" t="s">
        <v>181</v>
      </c>
      <c r="D62" s="19" t="s">
        <v>75</v>
      </c>
      <c r="E62" s="54">
        <f t="shared" si="6"/>
        <v>47.995</v>
      </c>
      <c r="F62" s="28">
        <v>47.995</v>
      </c>
      <c r="G62" s="28"/>
      <c r="H62" s="28"/>
      <c r="I62" s="28"/>
      <c r="J62" s="62"/>
      <c r="K62" s="57"/>
      <c r="L62" s="57"/>
      <c r="M62" s="57"/>
      <c r="N62" s="57"/>
      <c r="O62" s="57"/>
      <c r="P62" s="28">
        <f t="shared" si="7"/>
        <v>47.995</v>
      </c>
    </row>
    <row r="63" spans="2:16" ht="33" customHeight="1">
      <c r="B63" s="41" t="s">
        <v>54</v>
      </c>
      <c r="C63" s="41" t="s">
        <v>181</v>
      </c>
      <c r="D63" s="19" t="s">
        <v>76</v>
      </c>
      <c r="E63" s="54">
        <f t="shared" si="6"/>
        <v>77.67</v>
      </c>
      <c r="F63" s="28">
        <v>77.67</v>
      </c>
      <c r="G63" s="28"/>
      <c r="H63" s="28"/>
      <c r="I63" s="28"/>
      <c r="J63" s="57"/>
      <c r="K63" s="57"/>
      <c r="L63" s="57"/>
      <c r="M63" s="57"/>
      <c r="N63" s="57"/>
      <c r="O63" s="57"/>
      <c r="P63" s="28">
        <f t="shared" si="7"/>
        <v>77.67</v>
      </c>
    </row>
    <row r="64" spans="2:16" ht="108.75" customHeight="1">
      <c r="B64" s="41" t="s">
        <v>104</v>
      </c>
      <c r="C64" s="41" t="s">
        <v>181</v>
      </c>
      <c r="D64" s="60" t="s">
        <v>137</v>
      </c>
      <c r="E64" s="54">
        <f t="shared" si="6"/>
        <v>578.274</v>
      </c>
      <c r="F64" s="28">
        <v>578.274</v>
      </c>
      <c r="G64" s="28"/>
      <c r="H64" s="28"/>
      <c r="I64" s="28"/>
      <c r="J64" s="57"/>
      <c r="K64" s="57"/>
      <c r="L64" s="57"/>
      <c r="M64" s="57"/>
      <c r="N64" s="57"/>
      <c r="O64" s="57"/>
      <c r="P64" s="28">
        <f t="shared" si="7"/>
        <v>578.274</v>
      </c>
    </row>
    <row r="65" spans="2:16" ht="122.25" customHeight="1">
      <c r="B65" s="41" t="s">
        <v>105</v>
      </c>
      <c r="C65" s="41" t="s">
        <v>181</v>
      </c>
      <c r="D65" s="60" t="s">
        <v>138</v>
      </c>
      <c r="E65" s="54">
        <f t="shared" si="6"/>
        <v>92.058</v>
      </c>
      <c r="F65" s="28">
        <v>92.058</v>
      </c>
      <c r="G65" s="28"/>
      <c r="H65" s="28"/>
      <c r="I65" s="28"/>
      <c r="J65" s="57"/>
      <c r="K65" s="57"/>
      <c r="L65" s="57"/>
      <c r="M65" s="57"/>
      <c r="N65" s="57"/>
      <c r="O65" s="57"/>
      <c r="P65" s="28">
        <f t="shared" si="7"/>
        <v>92.058</v>
      </c>
    </row>
    <row r="66" spans="2:16" ht="34.5" customHeight="1">
      <c r="B66" s="41" t="s">
        <v>55</v>
      </c>
      <c r="C66" s="41" t="s">
        <v>158</v>
      </c>
      <c r="D66" s="19" t="s">
        <v>77</v>
      </c>
      <c r="E66" s="54">
        <f t="shared" si="6"/>
        <v>244.233</v>
      </c>
      <c r="F66" s="28">
        <v>244.233</v>
      </c>
      <c r="G66" s="28"/>
      <c r="H66" s="28"/>
      <c r="I66" s="28"/>
      <c r="J66" s="57"/>
      <c r="K66" s="57"/>
      <c r="L66" s="57"/>
      <c r="M66" s="57"/>
      <c r="N66" s="57"/>
      <c r="O66" s="57"/>
      <c r="P66" s="28">
        <f t="shared" si="7"/>
        <v>244.233</v>
      </c>
    </row>
    <row r="67" spans="2:16" ht="30.75" customHeight="1">
      <c r="B67" s="41" t="s">
        <v>56</v>
      </c>
      <c r="C67" s="41" t="s">
        <v>158</v>
      </c>
      <c r="D67" s="19" t="s">
        <v>78</v>
      </c>
      <c r="E67" s="54">
        <f t="shared" si="6"/>
        <v>199.424</v>
      </c>
      <c r="F67" s="28">
        <v>199.424</v>
      </c>
      <c r="G67" s="28"/>
      <c r="H67" s="28"/>
      <c r="I67" s="28"/>
      <c r="J67" s="57"/>
      <c r="K67" s="57"/>
      <c r="L67" s="57"/>
      <c r="M67" s="57"/>
      <c r="N67" s="57"/>
      <c r="O67" s="57"/>
      <c r="P67" s="28">
        <f t="shared" si="7"/>
        <v>199.424</v>
      </c>
    </row>
    <row r="68" spans="2:16" ht="32.25" customHeight="1">
      <c r="B68" s="41" t="s">
        <v>57</v>
      </c>
      <c r="C68" s="41" t="s">
        <v>158</v>
      </c>
      <c r="D68" s="19" t="s">
        <v>110</v>
      </c>
      <c r="E68" s="54">
        <f t="shared" si="6"/>
        <v>16297.993</v>
      </c>
      <c r="F68" s="28">
        <v>16297.993</v>
      </c>
      <c r="G68" s="28"/>
      <c r="H68" s="28"/>
      <c r="I68" s="28"/>
      <c r="J68" s="57"/>
      <c r="K68" s="57"/>
      <c r="L68" s="57"/>
      <c r="M68" s="57"/>
      <c r="N68" s="57"/>
      <c r="O68" s="57"/>
      <c r="P68" s="28">
        <f t="shared" si="7"/>
        <v>16297.993</v>
      </c>
    </row>
    <row r="69" spans="2:16" ht="33" customHeight="1">
      <c r="B69" s="41" t="s">
        <v>58</v>
      </c>
      <c r="C69" s="41" t="s">
        <v>158</v>
      </c>
      <c r="D69" s="31" t="s">
        <v>93</v>
      </c>
      <c r="E69" s="54">
        <f t="shared" si="6"/>
        <v>2021.24</v>
      </c>
      <c r="F69" s="28">
        <v>2021.24</v>
      </c>
      <c r="G69" s="28"/>
      <c r="H69" s="28"/>
      <c r="I69" s="28"/>
      <c r="J69" s="57"/>
      <c r="K69" s="57"/>
      <c r="L69" s="57"/>
      <c r="M69" s="57"/>
      <c r="N69" s="57"/>
      <c r="O69" s="57"/>
      <c r="P69" s="28">
        <f t="shared" si="7"/>
        <v>2021.24</v>
      </c>
    </row>
    <row r="70" spans="2:16" ht="30.75" customHeight="1">
      <c r="B70" s="41" t="s">
        <v>59</v>
      </c>
      <c r="C70" s="41" t="s">
        <v>158</v>
      </c>
      <c r="D70" s="19" t="s">
        <v>79</v>
      </c>
      <c r="E70" s="54">
        <f t="shared" si="6"/>
        <v>5258.108</v>
      </c>
      <c r="F70" s="28">
        <v>5258.108</v>
      </c>
      <c r="G70" s="28"/>
      <c r="H70" s="28"/>
      <c r="I70" s="28"/>
      <c r="J70" s="57"/>
      <c r="K70" s="57"/>
      <c r="L70" s="57"/>
      <c r="M70" s="57"/>
      <c r="N70" s="57"/>
      <c r="O70" s="57"/>
      <c r="P70" s="28">
        <f t="shared" si="7"/>
        <v>5258.108</v>
      </c>
    </row>
    <row r="71" spans="2:16" ht="30" customHeight="1">
      <c r="B71" s="41" t="s">
        <v>60</v>
      </c>
      <c r="C71" s="41" t="s">
        <v>158</v>
      </c>
      <c r="D71" s="19" t="s">
        <v>80</v>
      </c>
      <c r="E71" s="54">
        <f t="shared" si="6"/>
        <v>730.783</v>
      </c>
      <c r="F71" s="28">
        <v>730.783</v>
      </c>
      <c r="G71" s="28"/>
      <c r="H71" s="28"/>
      <c r="I71" s="28"/>
      <c r="J71" s="57"/>
      <c r="K71" s="57"/>
      <c r="L71" s="57"/>
      <c r="M71" s="57"/>
      <c r="N71" s="57"/>
      <c r="O71" s="57"/>
      <c r="P71" s="28">
        <f t="shared" si="7"/>
        <v>730.783</v>
      </c>
    </row>
    <row r="72" spans="2:16" ht="30" customHeight="1">
      <c r="B72" s="41" t="s">
        <v>97</v>
      </c>
      <c r="C72" s="41" t="s">
        <v>158</v>
      </c>
      <c r="D72" s="19" t="s">
        <v>98</v>
      </c>
      <c r="E72" s="54">
        <f t="shared" si="6"/>
        <v>20.34</v>
      </c>
      <c r="F72" s="28">
        <v>20.34</v>
      </c>
      <c r="G72" s="28"/>
      <c r="H72" s="28"/>
      <c r="I72" s="28"/>
      <c r="J72" s="57"/>
      <c r="K72" s="57"/>
      <c r="L72" s="57"/>
      <c r="M72" s="57"/>
      <c r="N72" s="57"/>
      <c r="O72" s="57"/>
      <c r="P72" s="28">
        <f t="shared" si="7"/>
        <v>20.34</v>
      </c>
    </row>
    <row r="73" spans="2:16" ht="30.75" customHeight="1">
      <c r="B73" s="41" t="s">
        <v>61</v>
      </c>
      <c r="C73" s="41" t="s">
        <v>158</v>
      </c>
      <c r="D73" s="19" t="s">
        <v>81</v>
      </c>
      <c r="E73" s="54">
        <f t="shared" si="6"/>
        <v>12809.298</v>
      </c>
      <c r="F73" s="28">
        <v>12809.298</v>
      </c>
      <c r="G73" s="28"/>
      <c r="H73" s="28"/>
      <c r="I73" s="28"/>
      <c r="J73" s="57"/>
      <c r="K73" s="57"/>
      <c r="L73" s="57"/>
      <c r="M73" s="57"/>
      <c r="N73" s="57"/>
      <c r="O73" s="57"/>
      <c r="P73" s="28">
        <f t="shared" si="7"/>
        <v>12809.298</v>
      </c>
    </row>
    <row r="74" spans="2:16" ht="47.25" customHeight="1">
      <c r="B74" s="41" t="s">
        <v>62</v>
      </c>
      <c r="C74" s="41" t="s">
        <v>182</v>
      </c>
      <c r="D74" s="19" t="s">
        <v>99</v>
      </c>
      <c r="E74" s="54">
        <f t="shared" si="6"/>
        <v>1592.291</v>
      </c>
      <c r="F74" s="28">
        <v>1592.291</v>
      </c>
      <c r="G74" s="28"/>
      <c r="H74" s="28"/>
      <c r="I74" s="28"/>
      <c r="J74" s="62"/>
      <c r="K74" s="57"/>
      <c r="L74" s="57"/>
      <c r="M74" s="57"/>
      <c r="N74" s="57"/>
      <c r="O74" s="57"/>
      <c r="P74" s="28">
        <f t="shared" si="7"/>
        <v>1592.291</v>
      </c>
    </row>
    <row r="75" spans="2:16" ht="64.5" customHeight="1">
      <c r="B75" s="41" t="s">
        <v>92</v>
      </c>
      <c r="C75" s="41" t="s">
        <v>182</v>
      </c>
      <c r="D75" s="19" t="s">
        <v>100</v>
      </c>
      <c r="E75" s="54">
        <f t="shared" si="6"/>
        <v>409.29</v>
      </c>
      <c r="F75" s="28">
        <v>409.29</v>
      </c>
      <c r="G75" s="28"/>
      <c r="H75" s="28"/>
      <c r="I75" s="28"/>
      <c r="J75" s="57"/>
      <c r="K75" s="57"/>
      <c r="L75" s="57"/>
      <c r="M75" s="57"/>
      <c r="N75" s="57"/>
      <c r="O75" s="57"/>
      <c r="P75" s="28">
        <f t="shared" si="7"/>
        <v>409.29</v>
      </c>
    </row>
    <row r="76" spans="2:16" ht="21" customHeight="1">
      <c r="B76" s="41" t="s">
        <v>63</v>
      </c>
      <c r="C76" s="41" t="s">
        <v>183</v>
      </c>
      <c r="D76" s="19" t="s">
        <v>64</v>
      </c>
      <c r="E76" s="54">
        <f t="shared" si="6"/>
        <v>76.534</v>
      </c>
      <c r="F76" s="28">
        <v>76.534</v>
      </c>
      <c r="G76" s="28"/>
      <c r="H76" s="28"/>
      <c r="I76" s="28"/>
      <c r="J76" s="28">
        <f>K76+N76</f>
        <v>29.986</v>
      </c>
      <c r="K76" s="54">
        <v>29.986</v>
      </c>
      <c r="L76" s="57"/>
      <c r="M76" s="57"/>
      <c r="N76" s="57"/>
      <c r="O76" s="57"/>
      <c r="P76" s="28">
        <f>SUM(E76,J76)</f>
        <v>106.52000000000001</v>
      </c>
    </row>
    <row r="77" spans="2:16" ht="21" customHeight="1">
      <c r="B77" s="41" t="s">
        <v>94</v>
      </c>
      <c r="C77" s="41" t="s">
        <v>171</v>
      </c>
      <c r="D77" s="35" t="s">
        <v>95</v>
      </c>
      <c r="E77" s="54">
        <f t="shared" si="6"/>
        <v>82.26</v>
      </c>
      <c r="F77" s="28">
        <v>82.26</v>
      </c>
      <c r="G77" s="28"/>
      <c r="H77" s="28"/>
      <c r="I77" s="28"/>
      <c r="J77" s="57"/>
      <c r="K77" s="57"/>
      <c r="L77" s="57"/>
      <c r="M77" s="57"/>
      <c r="N77" s="57"/>
      <c r="O77" s="57"/>
      <c r="P77" s="28">
        <f t="shared" si="7"/>
        <v>82.26</v>
      </c>
    </row>
    <row r="78" spans="2:16" ht="30.75" customHeight="1">
      <c r="B78" s="41" t="s">
        <v>65</v>
      </c>
      <c r="C78" s="41" t="s">
        <v>171</v>
      </c>
      <c r="D78" s="10" t="s">
        <v>103</v>
      </c>
      <c r="E78" s="54">
        <f t="shared" si="6"/>
        <v>13.009</v>
      </c>
      <c r="F78" s="28">
        <v>13.009</v>
      </c>
      <c r="G78" s="28"/>
      <c r="H78" s="28"/>
      <c r="I78" s="28"/>
      <c r="J78" s="57"/>
      <c r="K78" s="57"/>
      <c r="L78" s="57"/>
      <c r="M78" s="57"/>
      <c r="N78" s="57"/>
      <c r="O78" s="57"/>
      <c r="P78" s="28">
        <f t="shared" si="7"/>
        <v>13.009</v>
      </c>
    </row>
    <row r="79" spans="2:16" ht="49.5" customHeight="1">
      <c r="B79" s="41" t="s">
        <v>66</v>
      </c>
      <c r="C79" s="41" t="s">
        <v>179</v>
      </c>
      <c r="D79" s="19" t="s">
        <v>82</v>
      </c>
      <c r="E79" s="54">
        <f t="shared" si="6"/>
        <v>442.431</v>
      </c>
      <c r="F79" s="28">
        <v>442.431</v>
      </c>
      <c r="G79" s="28"/>
      <c r="H79" s="28"/>
      <c r="I79" s="28"/>
      <c r="J79" s="57"/>
      <c r="K79" s="57"/>
      <c r="L79" s="57"/>
      <c r="M79" s="57"/>
      <c r="N79" s="57"/>
      <c r="O79" s="57"/>
      <c r="P79" s="28">
        <f t="shared" si="7"/>
        <v>442.431</v>
      </c>
    </row>
    <row r="80" spans="2:16" ht="16.5" customHeight="1">
      <c r="B80" s="46" t="s">
        <v>32</v>
      </c>
      <c r="C80" s="46" t="s">
        <v>158</v>
      </c>
      <c r="D80" s="33" t="s">
        <v>33</v>
      </c>
      <c r="E80" s="54">
        <f t="shared" si="6"/>
        <v>87.258</v>
      </c>
      <c r="F80" s="54">
        <v>87.258</v>
      </c>
      <c r="G80" s="28">
        <v>63.96</v>
      </c>
      <c r="H80" s="28">
        <v>2.1</v>
      </c>
      <c r="I80" s="28"/>
      <c r="J80" s="57"/>
      <c r="K80" s="57"/>
      <c r="L80" s="57"/>
      <c r="M80" s="57"/>
      <c r="N80" s="67"/>
      <c r="O80" s="67"/>
      <c r="P80" s="28">
        <f t="shared" si="7"/>
        <v>87.258</v>
      </c>
    </row>
    <row r="81" spans="2:16" ht="17.25" customHeight="1">
      <c r="B81" s="46"/>
      <c r="C81" s="46"/>
      <c r="D81" s="33" t="s">
        <v>34</v>
      </c>
      <c r="E81" s="54"/>
      <c r="F81" s="54"/>
      <c r="G81" s="28"/>
      <c r="H81" s="28"/>
      <c r="I81" s="28"/>
      <c r="J81" s="57"/>
      <c r="K81" s="57"/>
      <c r="L81" s="57"/>
      <c r="M81" s="57"/>
      <c r="N81" s="57"/>
      <c r="O81" s="57"/>
      <c r="P81" s="28"/>
    </row>
    <row r="82" spans="2:16" ht="38.25" customHeight="1">
      <c r="B82" s="45" t="s">
        <v>132</v>
      </c>
      <c r="C82" s="45" t="s">
        <v>184</v>
      </c>
      <c r="D82" s="33" t="s">
        <v>133</v>
      </c>
      <c r="E82" s="54">
        <f t="shared" si="6"/>
        <v>2292.57</v>
      </c>
      <c r="F82" s="54">
        <v>2292.57</v>
      </c>
      <c r="G82" s="28">
        <v>1411.159</v>
      </c>
      <c r="H82" s="28">
        <v>97.533</v>
      </c>
      <c r="I82" s="28"/>
      <c r="J82" s="28">
        <f>K82+N82</f>
        <v>244.744</v>
      </c>
      <c r="K82" s="28">
        <v>238.744</v>
      </c>
      <c r="L82" s="54">
        <v>14.229</v>
      </c>
      <c r="M82" s="57"/>
      <c r="N82" s="28">
        <v>6</v>
      </c>
      <c r="O82" s="57"/>
      <c r="P82" s="28">
        <f t="shared" si="7"/>
        <v>2537.3140000000003</v>
      </c>
    </row>
    <row r="83" spans="2:16" ht="69" customHeight="1">
      <c r="B83" s="41" t="s">
        <v>118</v>
      </c>
      <c r="C83" s="41" t="s">
        <v>179</v>
      </c>
      <c r="D83" s="19" t="s">
        <v>119</v>
      </c>
      <c r="E83" s="54">
        <f t="shared" si="6"/>
        <v>164.687</v>
      </c>
      <c r="F83" s="28">
        <v>164.687</v>
      </c>
      <c r="G83" s="28"/>
      <c r="H83" s="28"/>
      <c r="I83" s="28"/>
      <c r="J83" s="57"/>
      <c r="K83" s="57"/>
      <c r="L83" s="57"/>
      <c r="M83" s="57"/>
      <c r="N83" s="57"/>
      <c r="O83" s="57"/>
      <c r="P83" s="28">
        <f t="shared" si="7"/>
        <v>164.687</v>
      </c>
    </row>
    <row r="84" spans="2:16" ht="36" customHeight="1">
      <c r="B84" s="41" t="s">
        <v>124</v>
      </c>
      <c r="C84" s="41" t="s">
        <v>179</v>
      </c>
      <c r="D84" s="19" t="s">
        <v>125</v>
      </c>
      <c r="E84" s="28">
        <f t="shared" si="6"/>
        <v>216.324</v>
      </c>
      <c r="F84" s="28">
        <v>216.324</v>
      </c>
      <c r="G84" s="28">
        <v>119.011</v>
      </c>
      <c r="H84" s="28">
        <v>4.371</v>
      </c>
      <c r="I84" s="28"/>
      <c r="J84" s="28">
        <f>K84+N84</f>
        <v>0</v>
      </c>
      <c r="K84" s="28"/>
      <c r="L84" s="28"/>
      <c r="M84" s="57"/>
      <c r="N84" s="57"/>
      <c r="O84" s="57"/>
      <c r="P84" s="28">
        <f t="shared" si="7"/>
        <v>216.324</v>
      </c>
    </row>
    <row r="85" spans="2:16" ht="30" customHeight="1">
      <c r="B85" s="41" t="s">
        <v>72</v>
      </c>
      <c r="C85" s="41" t="s">
        <v>171</v>
      </c>
      <c r="D85" s="19" t="s">
        <v>117</v>
      </c>
      <c r="E85" s="28">
        <f t="shared" si="6"/>
        <v>42.323</v>
      </c>
      <c r="F85" s="28">
        <v>42.323</v>
      </c>
      <c r="G85" s="28"/>
      <c r="H85" s="28"/>
      <c r="I85" s="28"/>
      <c r="J85" s="57"/>
      <c r="K85" s="57"/>
      <c r="L85" s="57"/>
      <c r="M85" s="57"/>
      <c r="N85" s="57"/>
      <c r="O85" s="57"/>
      <c r="P85" s="49">
        <f t="shared" si="7"/>
        <v>42.323</v>
      </c>
    </row>
    <row r="86" spans="2:16" ht="49.5" customHeight="1">
      <c r="B86" s="41" t="s">
        <v>67</v>
      </c>
      <c r="C86" s="41" t="s">
        <v>179</v>
      </c>
      <c r="D86" s="19" t="s">
        <v>83</v>
      </c>
      <c r="E86" s="28">
        <f t="shared" si="6"/>
        <v>4876.235</v>
      </c>
      <c r="F86" s="28">
        <v>4876.235</v>
      </c>
      <c r="G86" s="28"/>
      <c r="H86" s="28"/>
      <c r="I86" s="28"/>
      <c r="J86" s="57"/>
      <c r="K86" s="57"/>
      <c r="L86" s="57"/>
      <c r="M86" s="57"/>
      <c r="N86" s="57"/>
      <c r="O86" s="57"/>
      <c r="P86" s="28">
        <f t="shared" si="7"/>
        <v>4876.235</v>
      </c>
    </row>
    <row r="87" spans="2:16" ht="23.25" customHeight="1">
      <c r="B87" s="41"/>
      <c r="C87" s="41"/>
      <c r="D87" s="19"/>
      <c r="E87" s="28">
        <f t="shared" si="6"/>
        <v>0</v>
      </c>
      <c r="F87" s="28"/>
      <c r="G87" s="28"/>
      <c r="H87" s="28"/>
      <c r="I87" s="28"/>
      <c r="J87" s="57"/>
      <c r="K87" s="57"/>
      <c r="L87" s="57"/>
      <c r="M87" s="57"/>
      <c r="N87" s="57"/>
      <c r="O87" s="57"/>
      <c r="P87" s="28">
        <f t="shared" si="7"/>
        <v>0</v>
      </c>
    </row>
    <row r="88" spans="2:16" ht="48" customHeight="1">
      <c r="B88" s="41" t="s">
        <v>90</v>
      </c>
      <c r="C88" s="41" t="s">
        <v>179</v>
      </c>
      <c r="D88" s="19" t="s">
        <v>91</v>
      </c>
      <c r="E88" s="28">
        <f t="shared" si="6"/>
        <v>10.729</v>
      </c>
      <c r="F88" s="28">
        <v>10.729</v>
      </c>
      <c r="G88" s="28"/>
      <c r="H88" s="28"/>
      <c r="I88" s="28"/>
      <c r="J88" s="57"/>
      <c r="K88" s="57"/>
      <c r="L88" s="57"/>
      <c r="M88" s="57"/>
      <c r="N88" s="57"/>
      <c r="O88" s="57"/>
      <c r="P88" s="28">
        <f t="shared" si="7"/>
        <v>10.729</v>
      </c>
    </row>
    <row r="89" spans="2:16" ht="36" customHeight="1">
      <c r="B89" s="41" t="s">
        <v>178</v>
      </c>
      <c r="C89" s="41" t="s">
        <v>179</v>
      </c>
      <c r="D89" s="19" t="s">
        <v>180</v>
      </c>
      <c r="E89" s="28">
        <f t="shared" si="6"/>
        <v>0.168</v>
      </c>
      <c r="F89" s="28">
        <v>0.168</v>
      </c>
      <c r="G89" s="28"/>
      <c r="H89" s="28"/>
      <c r="I89" s="28"/>
      <c r="J89" s="57"/>
      <c r="K89" s="57"/>
      <c r="L89" s="57"/>
      <c r="M89" s="57"/>
      <c r="N89" s="57"/>
      <c r="O89" s="57"/>
      <c r="P89" s="28">
        <f t="shared" si="7"/>
        <v>0.168</v>
      </c>
    </row>
    <row r="90" spans="2:16" ht="48.75" customHeight="1">
      <c r="B90" s="41" t="s">
        <v>68</v>
      </c>
      <c r="C90" s="41" t="s">
        <v>181</v>
      </c>
      <c r="D90" s="19" t="s">
        <v>84</v>
      </c>
      <c r="E90" s="28">
        <f t="shared" si="6"/>
        <v>84.244</v>
      </c>
      <c r="F90" s="28">
        <v>84.244</v>
      </c>
      <c r="G90" s="28"/>
      <c r="H90" s="28"/>
      <c r="I90" s="28"/>
      <c r="J90" s="57"/>
      <c r="K90" s="57"/>
      <c r="L90" s="57"/>
      <c r="M90" s="57"/>
      <c r="N90" s="57"/>
      <c r="O90" s="57"/>
      <c r="P90" s="28">
        <f t="shared" si="7"/>
        <v>84.244</v>
      </c>
    </row>
    <row r="91" spans="2:16" ht="51" customHeight="1">
      <c r="B91" s="41" t="s">
        <v>69</v>
      </c>
      <c r="C91" s="41" t="s">
        <v>181</v>
      </c>
      <c r="D91" s="19" t="s">
        <v>85</v>
      </c>
      <c r="E91" s="28">
        <f t="shared" si="6"/>
        <v>69.521</v>
      </c>
      <c r="F91" s="28">
        <v>69.521</v>
      </c>
      <c r="G91" s="28"/>
      <c r="H91" s="28"/>
      <c r="I91" s="28"/>
      <c r="J91" s="57"/>
      <c r="K91" s="57"/>
      <c r="L91" s="57"/>
      <c r="M91" s="57"/>
      <c r="N91" s="57"/>
      <c r="O91" s="57"/>
      <c r="P91" s="28">
        <f t="shared" si="7"/>
        <v>69.521</v>
      </c>
    </row>
    <row r="92" spans="2:16" ht="30.75" customHeight="1">
      <c r="B92" s="41" t="s">
        <v>70</v>
      </c>
      <c r="C92" s="41" t="s">
        <v>185</v>
      </c>
      <c r="D92" s="19" t="s">
        <v>86</v>
      </c>
      <c r="E92" s="28">
        <f t="shared" si="6"/>
        <v>375.575</v>
      </c>
      <c r="F92" s="28">
        <v>375.575</v>
      </c>
      <c r="G92" s="28"/>
      <c r="H92" s="28"/>
      <c r="I92" s="28"/>
      <c r="J92" s="57"/>
      <c r="K92" s="57"/>
      <c r="L92" s="57"/>
      <c r="M92" s="57"/>
      <c r="N92" s="57"/>
      <c r="O92" s="57"/>
      <c r="P92" s="28">
        <f t="shared" si="7"/>
        <v>375.575</v>
      </c>
    </row>
    <row r="93" spans="2:17" s="20" customFormat="1" ht="24.75" customHeight="1">
      <c r="B93" s="41"/>
      <c r="C93" s="40"/>
      <c r="D93" s="9" t="s">
        <v>9</v>
      </c>
      <c r="E93" s="30">
        <f>F93+I93</f>
        <v>51119.82499999999</v>
      </c>
      <c r="F93" s="30">
        <f>F49+F90+F91+F92</f>
        <v>51119.82499999999</v>
      </c>
      <c r="G93" s="30">
        <f>G92+G49+G91+G90</f>
        <v>1594.13</v>
      </c>
      <c r="H93" s="30">
        <f>H92+H49+H91+H90</f>
        <v>104.00399999999999</v>
      </c>
      <c r="I93" s="30"/>
      <c r="J93" s="30">
        <f aca="true" t="shared" si="8" ref="J93:O93">J92+J49</f>
        <v>274.73</v>
      </c>
      <c r="K93" s="30">
        <f t="shared" si="8"/>
        <v>268.73</v>
      </c>
      <c r="L93" s="30">
        <f t="shared" si="8"/>
        <v>14.229</v>
      </c>
      <c r="M93" s="30">
        <f t="shared" si="8"/>
        <v>0</v>
      </c>
      <c r="N93" s="30">
        <f t="shared" si="8"/>
        <v>6</v>
      </c>
      <c r="O93" s="30">
        <f t="shared" si="8"/>
        <v>0</v>
      </c>
      <c r="P93" s="59">
        <f>J93+E93</f>
        <v>51394.55499999999</v>
      </c>
      <c r="Q93" s="22"/>
    </row>
    <row r="94" spans="2:16" s="20" customFormat="1" ht="15.75">
      <c r="B94" s="41"/>
      <c r="C94" s="42"/>
      <c r="D94" s="66"/>
      <c r="E94" s="57"/>
      <c r="F94" s="57"/>
      <c r="G94" s="57"/>
      <c r="H94" s="57"/>
      <c r="I94" s="57"/>
      <c r="J94" s="57"/>
      <c r="K94" s="57"/>
      <c r="L94" s="57"/>
      <c r="M94" s="57"/>
      <c r="N94" s="57"/>
      <c r="O94" s="57"/>
      <c r="P94" s="57"/>
    </row>
    <row r="95" spans="2:16" ht="15.75">
      <c r="B95" s="41"/>
      <c r="C95" s="47"/>
      <c r="D95" s="12" t="s">
        <v>149</v>
      </c>
      <c r="E95" s="57"/>
      <c r="F95" s="57"/>
      <c r="G95" s="57"/>
      <c r="H95" s="57"/>
      <c r="I95" s="57"/>
      <c r="J95" s="57"/>
      <c r="K95" s="57"/>
      <c r="L95" s="57"/>
      <c r="M95" s="57"/>
      <c r="N95" s="57"/>
      <c r="O95" s="57"/>
      <c r="P95" s="57"/>
    </row>
    <row r="96" spans="2:16" ht="15.75">
      <c r="B96" s="47" t="s">
        <v>12</v>
      </c>
      <c r="C96" s="47"/>
      <c r="D96" s="9" t="s">
        <v>11</v>
      </c>
      <c r="E96" s="30">
        <f>E101+E97+E98+E99+E100</f>
        <v>2498.183</v>
      </c>
      <c r="F96" s="30">
        <f>F101+F97+F98+F99+F100</f>
        <v>2498.183</v>
      </c>
      <c r="G96" s="30">
        <f>G101+G97+G98+G99+G100</f>
        <v>1662.7060000000001</v>
      </c>
      <c r="H96" s="30">
        <f>H101+H97+H98+H99+H100</f>
        <v>193.174</v>
      </c>
      <c r="I96" s="30"/>
      <c r="J96" s="30">
        <f aca="true" t="shared" si="9" ref="J96:J101">K96+N96</f>
        <v>83.70600000000002</v>
      </c>
      <c r="K96" s="30">
        <f>K101+K97+K98+K99+K100</f>
        <v>65.47900000000001</v>
      </c>
      <c r="L96" s="30">
        <f>L101+L97+L98+L99+L100</f>
        <v>29.11</v>
      </c>
      <c r="M96" s="30">
        <f>M101+M97+M98+M99+M100</f>
        <v>0</v>
      </c>
      <c r="N96" s="30">
        <f>N101+N97+N98+N99+N100</f>
        <v>18.227</v>
      </c>
      <c r="O96" s="30">
        <f>O101+O97+O98+O99+O100</f>
        <v>6</v>
      </c>
      <c r="P96" s="30">
        <f aca="true" t="shared" si="10" ref="P96:P102">SUM(E96,J96)</f>
        <v>2581.889</v>
      </c>
    </row>
    <row r="97" spans="2:16" ht="15.75">
      <c r="B97" s="40" t="s">
        <v>18</v>
      </c>
      <c r="C97" s="40" t="s">
        <v>188</v>
      </c>
      <c r="D97" s="10" t="s">
        <v>13</v>
      </c>
      <c r="E97" s="28">
        <f aca="true" t="shared" si="11" ref="E97:E102">F97+I97</f>
        <v>1005.379</v>
      </c>
      <c r="F97" s="28">
        <v>1005.379</v>
      </c>
      <c r="G97" s="28">
        <v>683.522</v>
      </c>
      <c r="H97" s="28">
        <v>61.046</v>
      </c>
      <c r="I97" s="28"/>
      <c r="J97" s="28">
        <f t="shared" si="9"/>
        <v>17.21</v>
      </c>
      <c r="K97" s="28"/>
      <c r="L97" s="28"/>
      <c r="M97" s="28"/>
      <c r="N97" s="28">
        <v>17.21</v>
      </c>
      <c r="O97" s="22">
        <v>6</v>
      </c>
      <c r="P97" s="28">
        <f t="shared" si="10"/>
        <v>1022.589</v>
      </c>
    </row>
    <row r="98" spans="2:16" ht="15.75">
      <c r="B98" s="40" t="s">
        <v>19</v>
      </c>
      <c r="C98" s="40" t="s">
        <v>188</v>
      </c>
      <c r="D98" s="10" t="s">
        <v>14</v>
      </c>
      <c r="E98" s="28">
        <f t="shared" si="11"/>
        <v>239.882</v>
      </c>
      <c r="F98" s="28">
        <v>239.882</v>
      </c>
      <c r="G98" s="28">
        <v>149.917</v>
      </c>
      <c r="H98" s="28">
        <v>26.888</v>
      </c>
      <c r="I98" s="28"/>
      <c r="J98" s="28">
        <f t="shared" si="9"/>
        <v>1.017</v>
      </c>
      <c r="K98" s="28"/>
      <c r="L98" s="28"/>
      <c r="M98" s="28"/>
      <c r="N98" s="28">
        <v>1.017</v>
      </c>
      <c r="O98" s="28"/>
      <c r="P98" s="28">
        <f t="shared" si="10"/>
        <v>240.899</v>
      </c>
    </row>
    <row r="99" spans="2:16" ht="33.75" customHeight="1">
      <c r="B99" s="41" t="s">
        <v>21</v>
      </c>
      <c r="C99" s="41" t="s">
        <v>189</v>
      </c>
      <c r="D99" s="19" t="s">
        <v>24</v>
      </c>
      <c r="E99" s="28">
        <f t="shared" si="11"/>
        <v>575.035</v>
      </c>
      <c r="F99" s="28">
        <v>575.035</v>
      </c>
      <c r="G99" s="28">
        <v>362.736</v>
      </c>
      <c r="H99" s="28">
        <v>70.593</v>
      </c>
      <c r="I99" s="28"/>
      <c r="J99" s="28">
        <f t="shared" si="9"/>
        <v>13.678</v>
      </c>
      <c r="K99" s="28">
        <v>13.678</v>
      </c>
      <c r="L99" s="8"/>
      <c r="M99" s="28"/>
      <c r="N99" s="28"/>
      <c r="O99" s="28"/>
      <c r="P99" s="28">
        <f t="shared" si="10"/>
        <v>588.713</v>
      </c>
    </row>
    <row r="100" spans="2:16" ht="19.5" customHeight="1">
      <c r="B100" s="41" t="s">
        <v>0</v>
      </c>
      <c r="C100" s="41" t="s">
        <v>164</v>
      </c>
      <c r="D100" s="19" t="s">
        <v>1</v>
      </c>
      <c r="E100" s="28">
        <f t="shared" si="11"/>
        <v>518.084</v>
      </c>
      <c r="F100" s="28">
        <v>518.084</v>
      </c>
      <c r="G100" s="28">
        <v>361.009</v>
      </c>
      <c r="H100" s="28">
        <v>21.694</v>
      </c>
      <c r="I100" s="28"/>
      <c r="J100" s="28">
        <f t="shared" si="9"/>
        <v>48.343</v>
      </c>
      <c r="K100" s="28">
        <v>48.343</v>
      </c>
      <c r="L100" s="28">
        <v>29.11</v>
      </c>
      <c r="M100" s="28"/>
      <c r="N100" s="28"/>
      <c r="O100" s="28"/>
      <c r="P100" s="28">
        <f t="shared" si="10"/>
        <v>566.4269999999999</v>
      </c>
    </row>
    <row r="101" spans="2:16" ht="15.75">
      <c r="B101" s="41" t="s">
        <v>22</v>
      </c>
      <c r="C101" s="41" t="s">
        <v>190</v>
      </c>
      <c r="D101" s="19" t="s">
        <v>15</v>
      </c>
      <c r="E101" s="28">
        <f t="shared" si="11"/>
        <v>159.803</v>
      </c>
      <c r="F101" s="28">
        <v>159.803</v>
      </c>
      <c r="G101" s="28">
        <v>105.522</v>
      </c>
      <c r="H101" s="28">
        <v>12.953</v>
      </c>
      <c r="I101" s="28"/>
      <c r="J101" s="28">
        <f t="shared" si="9"/>
        <v>3.458</v>
      </c>
      <c r="K101" s="28">
        <v>3.458</v>
      </c>
      <c r="L101" s="8"/>
      <c r="M101" s="28"/>
      <c r="N101" s="28"/>
      <c r="O101" s="28"/>
      <c r="P101" s="28">
        <f t="shared" si="10"/>
        <v>163.261</v>
      </c>
    </row>
    <row r="102" spans="2:16" ht="31.5">
      <c r="B102" s="41" t="s">
        <v>142</v>
      </c>
      <c r="C102" s="41" t="s">
        <v>147</v>
      </c>
      <c r="D102" s="19" t="s">
        <v>148</v>
      </c>
      <c r="E102" s="28">
        <f t="shared" si="11"/>
        <v>1153.623</v>
      </c>
      <c r="F102" s="28">
        <v>1123.623</v>
      </c>
      <c r="G102" s="28"/>
      <c r="H102" s="28"/>
      <c r="I102" s="28">
        <v>30</v>
      </c>
      <c r="J102" s="28"/>
      <c r="K102" s="28"/>
      <c r="L102" s="28"/>
      <c r="M102" s="28"/>
      <c r="N102" s="28"/>
      <c r="O102" s="28"/>
      <c r="P102" s="28">
        <f t="shared" si="10"/>
        <v>1153.623</v>
      </c>
    </row>
    <row r="103" spans="2:16" ht="15.75">
      <c r="B103" s="41"/>
      <c r="C103" s="41"/>
      <c r="D103" s="18" t="s">
        <v>9</v>
      </c>
      <c r="E103" s="30">
        <f>F103+I103</f>
        <v>3651.8059999999996</v>
      </c>
      <c r="F103" s="30">
        <f>F97+F98+F99+F100+F101+F102</f>
        <v>3621.8059999999996</v>
      </c>
      <c r="G103" s="30">
        <f>G97+G98+G99+G100+G101</f>
        <v>1662.7060000000001</v>
      </c>
      <c r="H103" s="30">
        <f>H97+H98+H99+H100+H101</f>
        <v>193.17399999999998</v>
      </c>
      <c r="I103" s="30">
        <f>I97+I98+I99+I100+I101+I102</f>
        <v>30</v>
      </c>
      <c r="J103" s="30">
        <f aca="true" t="shared" si="12" ref="J103:O103">J97+J98+J99+J100+J101</f>
        <v>83.706</v>
      </c>
      <c r="K103" s="30">
        <f t="shared" si="12"/>
        <v>65.479</v>
      </c>
      <c r="L103" s="30">
        <f t="shared" si="12"/>
        <v>29.11</v>
      </c>
      <c r="M103" s="30">
        <f t="shared" si="12"/>
        <v>0</v>
      </c>
      <c r="N103" s="30">
        <f t="shared" si="12"/>
        <v>18.227</v>
      </c>
      <c r="O103" s="30">
        <f t="shared" si="12"/>
        <v>6</v>
      </c>
      <c r="P103" s="30">
        <f>SUM(E103,J103)</f>
        <v>3735.5119999999997</v>
      </c>
    </row>
    <row r="104" spans="2:16" ht="14.25" customHeight="1" hidden="1">
      <c r="B104" s="41"/>
      <c r="C104" s="40"/>
      <c r="D104" s="64"/>
      <c r="E104" s="65"/>
      <c r="F104" s="65"/>
      <c r="G104" s="57"/>
      <c r="H104" s="57"/>
      <c r="I104" s="57"/>
      <c r="J104" s="57"/>
      <c r="K104" s="57"/>
      <c r="L104" s="57"/>
      <c r="M104" s="57"/>
      <c r="N104" s="57"/>
      <c r="O104" s="57"/>
      <c r="P104" s="57">
        <f>SUM(E104,J104)</f>
        <v>0</v>
      </c>
    </row>
    <row r="105" spans="2:16" ht="14.25" customHeight="1">
      <c r="B105" s="41"/>
      <c r="C105" s="40"/>
      <c r="D105" s="64"/>
      <c r="E105" s="65"/>
      <c r="F105" s="65"/>
      <c r="G105" s="57"/>
      <c r="H105" s="57"/>
      <c r="I105" s="57"/>
      <c r="J105" s="57"/>
      <c r="K105" s="57"/>
      <c r="L105" s="57"/>
      <c r="M105" s="57"/>
      <c r="N105" s="57"/>
      <c r="O105" s="57"/>
      <c r="P105" s="57"/>
    </row>
    <row r="106" spans="2:16" ht="61.5" customHeight="1" hidden="1">
      <c r="B106" s="41"/>
      <c r="C106" s="41"/>
      <c r="D106" s="38"/>
      <c r="E106" s="57"/>
      <c r="F106" s="57"/>
      <c r="G106" s="57"/>
      <c r="H106" s="57"/>
      <c r="I106" s="57"/>
      <c r="J106" s="28"/>
      <c r="K106" s="28"/>
      <c r="L106" s="28"/>
      <c r="M106" s="28"/>
      <c r="N106" s="28"/>
      <c r="O106" s="28"/>
      <c r="P106" s="28"/>
    </row>
    <row r="107" spans="2:16" ht="21.75" customHeight="1">
      <c r="B107" s="40"/>
      <c r="C107" s="41"/>
      <c r="D107" s="18" t="s">
        <v>186</v>
      </c>
      <c r="E107" s="57"/>
      <c r="F107" s="57"/>
      <c r="G107" s="57"/>
      <c r="H107" s="57"/>
      <c r="I107" s="57"/>
      <c r="J107" s="28"/>
      <c r="K107" s="28"/>
      <c r="L107" s="28"/>
      <c r="M107" s="28"/>
      <c r="N107" s="28"/>
      <c r="O107" s="28"/>
      <c r="P107" s="28"/>
    </row>
    <row r="108" spans="2:16" ht="52.5" customHeight="1">
      <c r="B108" s="41" t="s">
        <v>142</v>
      </c>
      <c r="C108" s="41" t="s">
        <v>147</v>
      </c>
      <c r="D108" s="19" t="s">
        <v>187</v>
      </c>
      <c r="E108" s="28">
        <f>F108+I108</f>
        <v>96.834</v>
      </c>
      <c r="F108" s="28">
        <v>40</v>
      </c>
      <c r="G108" s="28"/>
      <c r="H108" s="28"/>
      <c r="I108" s="28">
        <v>56.834</v>
      </c>
      <c r="J108" s="28"/>
      <c r="K108" s="28"/>
      <c r="L108" s="28"/>
      <c r="M108" s="28"/>
      <c r="N108" s="28"/>
      <c r="O108" s="28"/>
      <c r="P108" s="28">
        <f>SUM(E108,J108)</f>
        <v>96.834</v>
      </c>
    </row>
    <row r="109" spans="2:16" ht="53.25" customHeight="1">
      <c r="B109" s="80" t="s">
        <v>193</v>
      </c>
      <c r="C109" s="80" t="s">
        <v>147</v>
      </c>
      <c r="D109" s="81" t="s">
        <v>196</v>
      </c>
      <c r="E109" s="28">
        <f>F109+I109</f>
        <v>157.7</v>
      </c>
      <c r="F109" s="28">
        <v>157.7</v>
      </c>
      <c r="G109" s="28"/>
      <c r="H109" s="28"/>
      <c r="I109" s="28"/>
      <c r="J109" s="28"/>
      <c r="K109" s="28"/>
      <c r="L109" s="28"/>
      <c r="M109" s="28"/>
      <c r="N109" s="28"/>
      <c r="O109" s="28"/>
      <c r="P109" s="28">
        <f>SUM(E109,J109)</f>
        <v>157.7</v>
      </c>
    </row>
    <row r="110" spans="2:16" ht="18.75" customHeight="1">
      <c r="B110" s="41"/>
      <c r="C110" s="41"/>
      <c r="D110" s="18" t="s">
        <v>9</v>
      </c>
      <c r="E110" s="30">
        <f>F110+I110</f>
        <v>254.534</v>
      </c>
      <c r="F110" s="28">
        <f>F108+F109</f>
        <v>197.7</v>
      </c>
      <c r="G110" s="28">
        <f>G108</f>
        <v>0</v>
      </c>
      <c r="H110" s="28">
        <f>H108</f>
        <v>0</v>
      </c>
      <c r="I110" s="28">
        <f>I108</f>
        <v>56.834</v>
      </c>
      <c r="J110" s="28"/>
      <c r="K110" s="28"/>
      <c r="L110" s="28"/>
      <c r="M110" s="28"/>
      <c r="N110" s="28"/>
      <c r="O110" s="28"/>
      <c r="P110" s="30">
        <f>SUM(E110,J110)</f>
        <v>254.534</v>
      </c>
    </row>
    <row r="111" spans="2:16" ht="9" customHeight="1">
      <c r="B111" s="41"/>
      <c r="C111" s="41"/>
      <c r="D111" s="38"/>
      <c r="E111" s="57"/>
      <c r="F111" s="57"/>
      <c r="G111" s="57"/>
      <c r="H111" s="57"/>
      <c r="I111" s="57"/>
      <c r="J111" s="28"/>
      <c r="K111" s="28"/>
      <c r="L111" s="28"/>
      <c r="M111" s="28"/>
      <c r="N111" s="28"/>
      <c r="O111" s="28"/>
      <c r="P111" s="28"/>
    </row>
    <row r="112" spans="2:17" ht="18.75">
      <c r="B112" s="41"/>
      <c r="C112" s="40"/>
      <c r="D112" s="27" t="s">
        <v>101</v>
      </c>
      <c r="E112" s="30">
        <f>F112+I112</f>
        <v>115420.61899999998</v>
      </c>
      <c r="F112" s="30">
        <f>F103+F93+F47+F29+F18+F110</f>
        <v>115303.78499999997</v>
      </c>
      <c r="G112" s="30">
        <f>G103+G93+G47+G29+G18+G110</f>
        <v>30508.807</v>
      </c>
      <c r="H112" s="30">
        <f>H103+H93+H47+H29+H18+H110</f>
        <v>4774.341</v>
      </c>
      <c r="I112" s="30">
        <f>I103+I93+I47+I29+I18+I110</f>
        <v>116.834</v>
      </c>
      <c r="J112" s="30">
        <f>K112+N112</f>
        <v>2012.13</v>
      </c>
      <c r="K112" s="30">
        <f>K103+K93+K47+K29+K18</f>
        <v>1693.306</v>
      </c>
      <c r="L112" s="30">
        <f>L103+L93+L47+L29+L18</f>
        <v>140.95</v>
      </c>
      <c r="M112" s="30">
        <f>M103+M93+M47+M29+M18</f>
        <v>4.58</v>
      </c>
      <c r="N112" s="30">
        <f>N103+N93+N47+N29+N18</f>
        <v>318.824</v>
      </c>
      <c r="O112" s="30">
        <f>O103+O93+O47+O29+O18</f>
        <v>249.501</v>
      </c>
      <c r="P112" s="30">
        <f>E112+J112</f>
        <v>117432.74899999998</v>
      </c>
      <c r="Q112" s="24"/>
    </row>
    <row r="113" spans="2:17" ht="18.75">
      <c r="B113" s="41"/>
      <c r="C113" s="40"/>
      <c r="D113" s="27"/>
      <c r="E113" s="30"/>
      <c r="F113" s="30"/>
      <c r="G113" s="30"/>
      <c r="H113" s="30"/>
      <c r="I113" s="30"/>
      <c r="J113" s="30"/>
      <c r="K113" s="30"/>
      <c r="L113" s="30"/>
      <c r="M113" s="30"/>
      <c r="N113" s="30"/>
      <c r="O113" s="30"/>
      <c r="P113" s="30"/>
      <c r="Q113" s="24"/>
    </row>
    <row r="114" spans="2:17" ht="15.75">
      <c r="B114" s="41"/>
      <c r="C114" s="40"/>
      <c r="D114" s="10"/>
      <c r="E114" s="28"/>
      <c r="F114" s="28"/>
      <c r="G114" s="28"/>
      <c r="H114" s="28"/>
      <c r="I114" s="28"/>
      <c r="J114" s="28"/>
      <c r="K114" s="28"/>
      <c r="L114" s="30"/>
      <c r="M114" s="30"/>
      <c r="N114" s="30"/>
      <c r="O114" s="30"/>
      <c r="P114" s="28"/>
      <c r="Q114" s="24"/>
    </row>
    <row r="115" spans="2:16" ht="42" customHeight="1">
      <c r="B115" s="41"/>
      <c r="C115" s="7"/>
      <c r="D115" s="99" t="s">
        <v>111</v>
      </c>
      <c r="E115" s="99"/>
      <c r="F115" s="72"/>
      <c r="G115" s="8"/>
      <c r="J115" s="51"/>
      <c r="K115" s="48" t="s">
        <v>112</v>
      </c>
      <c r="L115" s="37"/>
      <c r="M115" s="17"/>
      <c r="N115" s="13"/>
      <c r="O115" s="13"/>
      <c r="P115" s="13"/>
    </row>
    <row r="116" spans="2:16" ht="12.75" customHeight="1">
      <c r="B116" s="40"/>
      <c r="C116" s="7"/>
      <c r="D116" s="9"/>
      <c r="E116" s="22"/>
      <c r="F116" s="22"/>
      <c r="G116" s="22"/>
      <c r="H116" s="22"/>
      <c r="I116" s="22"/>
      <c r="J116" s="13"/>
      <c r="K116" s="13"/>
      <c r="L116" s="13"/>
      <c r="M116" s="13"/>
      <c r="N116" s="13"/>
      <c r="O116" s="13"/>
      <c r="P116" s="13"/>
    </row>
    <row r="117" spans="2:9" ht="15.75" hidden="1">
      <c r="B117" s="40"/>
      <c r="C117" s="7"/>
      <c r="D117" s="10"/>
      <c r="E117" s="24"/>
      <c r="F117" s="24"/>
      <c r="G117" s="24"/>
      <c r="H117" s="24"/>
      <c r="I117" s="24"/>
    </row>
    <row r="118" spans="2:16" ht="15.75" hidden="1">
      <c r="B118" s="7"/>
      <c r="C118" s="7"/>
      <c r="D118" s="15"/>
      <c r="E118" s="23"/>
      <c r="F118" s="23"/>
      <c r="G118" s="23"/>
      <c r="H118" s="23"/>
      <c r="I118" s="23"/>
      <c r="J118" s="16">
        <f>SUM(K118,N118)</f>
        <v>0</v>
      </c>
      <c r="K118" s="16">
        <f>SUM(K16)</f>
        <v>0</v>
      </c>
      <c r="L118" s="16">
        <f>SUM(L16)</f>
        <v>0</v>
      </c>
      <c r="M118" s="16">
        <f>SUM(M16)</f>
        <v>0</v>
      </c>
      <c r="N118" s="16">
        <f>SUM(N16)</f>
        <v>0</v>
      </c>
      <c r="O118" s="16"/>
      <c r="P118" s="16" t="e">
        <f>SUM(#REF!,J118)</f>
        <v>#REF!</v>
      </c>
    </row>
    <row r="119" spans="2:16" ht="15.75" hidden="1">
      <c r="B119" s="7"/>
      <c r="C119" s="7"/>
      <c r="D119" s="15"/>
      <c r="E119" s="23"/>
      <c r="F119" s="23"/>
      <c r="G119" s="23"/>
      <c r="H119" s="23"/>
      <c r="I119" s="23"/>
      <c r="J119" s="16" t="e">
        <f aca="true" t="shared" si="13" ref="J119:J138">SUM(K119,N119)</f>
        <v>#REF!</v>
      </c>
      <c r="K119" s="16" t="e">
        <f>SUM(#REF!)</f>
        <v>#REF!</v>
      </c>
      <c r="L119" s="16" t="e">
        <f>SUM(#REF!)</f>
        <v>#REF!</v>
      </c>
      <c r="M119" s="16" t="e">
        <f>SUM(#REF!)</f>
        <v>#REF!</v>
      </c>
      <c r="N119" s="16" t="e">
        <f>SUM(#REF!)</f>
        <v>#REF!</v>
      </c>
      <c r="O119" s="16"/>
      <c r="P119" s="16" t="e">
        <f>SUM(#REF!,J119)</f>
        <v>#REF!</v>
      </c>
    </row>
    <row r="120" spans="2:16" ht="15.75" hidden="1">
      <c r="B120" s="7"/>
      <c r="C120" s="7"/>
      <c r="D120" s="15"/>
      <c r="E120" s="23"/>
      <c r="F120" s="23"/>
      <c r="G120" s="23"/>
      <c r="H120" s="23"/>
      <c r="I120" s="23"/>
      <c r="J120" s="16" t="e">
        <f t="shared" si="13"/>
        <v>#REF!</v>
      </c>
      <c r="K120" s="16" t="e">
        <f>SUM(K29,#REF!,#REF!,#REF!,#REF!)</f>
        <v>#REF!</v>
      </c>
      <c r="L120" s="16" t="e">
        <f>SUM(L29,#REF!,#REF!,#REF!,#REF!)</f>
        <v>#REF!</v>
      </c>
      <c r="M120" s="16" t="e">
        <f>SUM(M29,#REF!,#REF!,#REF!,#REF!)</f>
        <v>#REF!</v>
      </c>
      <c r="N120" s="16" t="e">
        <f>SUM(N29,#REF!,#REF!,#REF!,#REF!)</f>
        <v>#REF!</v>
      </c>
      <c r="O120" s="16"/>
      <c r="P120" s="16" t="e">
        <f>SUM(#REF!,J120)</f>
        <v>#REF!</v>
      </c>
    </row>
    <row r="121" spans="2:16" ht="15.75" hidden="1">
      <c r="B121" s="7"/>
      <c r="C121" s="7"/>
      <c r="D121" s="15"/>
      <c r="E121" s="23"/>
      <c r="F121" s="23"/>
      <c r="G121" s="23"/>
      <c r="H121" s="23"/>
      <c r="I121" s="23"/>
      <c r="J121" s="16">
        <f t="shared" si="13"/>
        <v>981.2620000000001</v>
      </c>
      <c r="K121" s="16">
        <f>SUM(K32)</f>
        <v>840.581</v>
      </c>
      <c r="L121" s="16">
        <f>SUM(L32)</f>
        <v>8.904</v>
      </c>
      <c r="M121" s="16">
        <f>SUM(M32)</f>
        <v>0.08</v>
      </c>
      <c r="N121" s="16">
        <f>SUM(N32)</f>
        <v>140.681</v>
      </c>
      <c r="O121" s="16"/>
      <c r="P121" s="16" t="e">
        <f>SUM(#REF!,J121)</f>
        <v>#REF!</v>
      </c>
    </row>
    <row r="122" spans="2:16" ht="15.75" hidden="1">
      <c r="B122" s="7"/>
      <c r="C122" s="7"/>
      <c r="D122" s="15"/>
      <c r="E122" s="23"/>
      <c r="F122" s="23"/>
      <c r="G122" s="23"/>
      <c r="H122" s="23"/>
      <c r="I122" s="23"/>
      <c r="J122" s="16" t="e">
        <f t="shared" si="13"/>
        <v>#REF!</v>
      </c>
      <c r="K122" s="16" t="e">
        <f>SUM(K50:K53,#REF!)</f>
        <v>#REF!</v>
      </c>
      <c r="L122" s="16" t="e">
        <f>SUM(L50:L53,#REF!)</f>
        <v>#REF!</v>
      </c>
      <c r="M122" s="16" t="e">
        <f>SUM(M50:M53,#REF!)</f>
        <v>#REF!</v>
      </c>
      <c r="N122" s="16" t="e">
        <f>SUM(N50:N53,#REF!)</f>
        <v>#REF!</v>
      </c>
      <c r="O122" s="16"/>
      <c r="P122" s="16" t="e">
        <f>SUM(#REF!,J122)</f>
        <v>#REF!</v>
      </c>
    </row>
    <row r="123" spans="2:16" ht="12.75" customHeight="1" hidden="1">
      <c r="B123" s="7"/>
      <c r="C123" s="7"/>
      <c r="D123" s="15"/>
      <c r="E123" s="23"/>
      <c r="F123" s="23"/>
      <c r="G123" s="23"/>
      <c r="H123" s="23"/>
      <c r="I123" s="23"/>
      <c r="J123" s="16" t="e">
        <f>SUM(#REF!)</f>
        <v>#REF!</v>
      </c>
      <c r="K123" s="16" t="e">
        <f>SUM(#REF!)</f>
        <v>#REF!</v>
      </c>
      <c r="L123" s="16" t="e">
        <f>SUM(#REF!)</f>
        <v>#REF!</v>
      </c>
      <c r="M123" s="16" t="e">
        <f>SUM(#REF!)</f>
        <v>#REF!</v>
      </c>
      <c r="N123" s="16" t="e">
        <f>SUM(#REF!)</f>
        <v>#REF!</v>
      </c>
      <c r="O123" s="16"/>
      <c r="P123" s="16" t="e">
        <f>SUM(#REF!,J123)</f>
        <v>#REF!</v>
      </c>
    </row>
    <row r="124" spans="2:16" ht="15.75" hidden="1">
      <c r="B124" s="7"/>
      <c r="C124" s="7"/>
      <c r="D124" s="15"/>
      <c r="E124" s="23"/>
      <c r="F124" s="23"/>
      <c r="G124" s="23"/>
      <c r="H124" s="23"/>
      <c r="I124" s="23"/>
      <c r="J124" s="16" t="e">
        <f t="shared" si="13"/>
        <v>#REF!</v>
      </c>
      <c r="K124" s="16" t="e">
        <f>SUM(#REF!,K96)</f>
        <v>#REF!</v>
      </c>
      <c r="L124" s="16" t="e">
        <f>SUM(#REF!,L96)</f>
        <v>#REF!</v>
      </c>
      <c r="M124" s="16" t="e">
        <f>SUM(#REF!,M96)</f>
        <v>#REF!</v>
      </c>
      <c r="N124" s="16" t="e">
        <f>SUM(#REF!,N96)</f>
        <v>#REF!</v>
      </c>
      <c r="O124" s="16"/>
      <c r="P124" s="16" t="e">
        <f>SUM(#REF!,J124)</f>
        <v>#REF!</v>
      </c>
    </row>
    <row r="125" spans="2:16" ht="15.75" hidden="1">
      <c r="B125" s="7"/>
      <c r="C125" s="7"/>
      <c r="D125" s="15"/>
      <c r="E125" s="23"/>
      <c r="F125" s="23"/>
      <c r="G125" s="23"/>
      <c r="H125" s="23"/>
      <c r="I125" s="23"/>
      <c r="J125" s="16" t="e">
        <f t="shared" si="13"/>
        <v>#REF!</v>
      </c>
      <c r="K125" s="16" t="e">
        <f>SUM(#REF!,#REF!)</f>
        <v>#REF!</v>
      </c>
      <c r="L125" s="16" t="e">
        <f>SUM(#REF!,#REF!)</f>
        <v>#REF!</v>
      </c>
      <c r="M125" s="16" t="e">
        <f>SUM(#REF!,#REF!)</f>
        <v>#REF!</v>
      </c>
      <c r="N125" s="16" t="e">
        <f>SUM(#REF!,#REF!)</f>
        <v>#REF!</v>
      </c>
      <c r="O125" s="16"/>
      <c r="P125" s="16" t="e">
        <f>SUM(#REF!,J125)</f>
        <v>#REF!</v>
      </c>
    </row>
    <row r="126" spans="2:16" ht="15.75" hidden="1">
      <c r="B126" s="7"/>
      <c r="C126" s="7"/>
      <c r="D126" s="15"/>
      <c r="E126" s="23"/>
      <c r="F126" s="23"/>
      <c r="G126" s="23"/>
      <c r="H126" s="23"/>
      <c r="I126" s="23"/>
      <c r="J126" s="16" t="e">
        <f t="shared" si="13"/>
        <v>#REF!</v>
      </c>
      <c r="K126" s="16" t="e">
        <f>SUM(#REF!)</f>
        <v>#REF!</v>
      </c>
      <c r="L126" s="16" t="e">
        <f>SUM(#REF!)</f>
        <v>#REF!</v>
      </c>
      <c r="M126" s="16" t="e">
        <f>SUM(#REF!)</f>
        <v>#REF!</v>
      </c>
      <c r="N126" s="16" t="e">
        <f>SUM(#REF!)</f>
        <v>#REF!</v>
      </c>
      <c r="O126" s="16"/>
      <c r="P126" s="16" t="e">
        <f>SUM(#REF!,J126)</f>
        <v>#REF!</v>
      </c>
    </row>
    <row r="127" spans="2:16" ht="15.75" hidden="1">
      <c r="B127" s="7"/>
      <c r="C127" s="7"/>
      <c r="D127" s="15"/>
      <c r="E127" s="23"/>
      <c r="F127" s="23"/>
      <c r="G127" s="23"/>
      <c r="H127" s="23"/>
      <c r="I127" s="23"/>
      <c r="J127" s="16" t="e">
        <f t="shared" si="13"/>
        <v>#REF!</v>
      </c>
      <c r="K127" s="16" t="e">
        <f>SUM(#REF!,#REF!,#REF!,#REF!,#REF!,#REF!,#REF!,#REF!,#REF!,#REF!,#REF!)</f>
        <v>#REF!</v>
      </c>
      <c r="L127" s="16" t="e">
        <f>SUM(#REF!,#REF!,#REF!,#REF!,#REF!,#REF!,#REF!,#REF!,#REF!,#REF!,#REF!)</f>
        <v>#REF!</v>
      </c>
      <c r="M127" s="16" t="e">
        <f>SUM(#REF!,#REF!,#REF!,#REF!,#REF!,#REF!,#REF!,#REF!,#REF!,#REF!,#REF!)</f>
        <v>#REF!</v>
      </c>
      <c r="N127" s="16" t="e">
        <f>SUM(#REF!,#REF!,#REF!,#REF!,#REF!,#REF!,#REF!,#REF!,#REF!,#REF!,#REF!)</f>
        <v>#REF!</v>
      </c>
      <c r="O127" s="16"/>
      <c r="P127" s="16" t="e">
        <f>SUM(#REF!,J127)</f>
        <v>#REF!</v>
      </c>
    </row>
    <row r="128" spans="2:16" ht="15.75" hidden="1">
      <c r="B128" s="7"/>
      <c r="C128" s="7"/>
      <c r="D128" s="15"/>
      <c r="E128" s="23"/>
      <c r="F128" s="23"/>
      <c r="G128" s="23"/>
      <c r="H128" s="23"/>
      <c r="I128" s="23"/>
      <c r="J128" s="16" t="e">
        <f t="shared" si="13"/>
        <v>#REF!</v>
      </c>
      <c r="K128" s="16" t="e">
        <f>SUM(#REF!)</f>
        <v>#REF!</v>
      </c>
      <c r="L128" s="16" t="e">
        <f>SUM(#REF!)</f>
        <v>#REF!</v>
      </c>
      <c r="M128" s="16" t="e">
        <f>SUM(#REF!)</f>
        <v>#REF!</v>
      </c>
      <c r="N128" s="16" t="e">
        <f>SUM(#REF!)</f>
        <v>#REF!</v>
      </c>
      <c r="O128" s="16"/>
      <c r="P128" s="16" t="e">
        <f>SUM(#REF!,J128)</f>
        <v>#REF!</v>
      </c>
    </row>
    <row r="129" spans="2:16" ht="15.75" hidden="1">
      <c r="B129" s="7"/>
      <c r="C129" s="7"/>
      <c r="D129" s="15"/>
      <c r="E129" s="23"/>
      <c r="F129" s="23"/>
      <c r="G129" s="23"/>
      <c r="H129" s="23"/>
      <c r="I129" s="23"/>
      <c r="J129" s="16" t="e">
        <f t="shared" si="13"/>
        <v>#REF!</v>
      </c>
      <c r="K129" s="16" t="e">
        <f>SUM(#REF!,#REF!,#REF!,#REF!,#REF!,#REF!)</f>
        <v>#REF!</v>
      </c>
      <c r="L129" s="16" t="e">
        <f>SUM(#REF!,#REF!,#REF!,#REF!,#REF!,#REF!)</f>
        <v>#REF!</v>
      </c>
      <c r="M129" s="16" t="e">
        <f>SUM(#REF!,#REF!,#REF!,#REF!,#REF!,#REF!)</f>
        <v>#REF!</v>
      </c>
      <c r="N129" s="16" t="e">
        <f>SUM(#REF!,#REF!,#REF!,#REF!,#REF!,#REF!)</f>
        <v>#REF!</v>
      </c>
      <c r="O129" s="16"/>
      <c r="P129" s="16" t="e">
        <f>SUM(#REF!,J129)</f>
        <v>#REF!</v>
      </c>
    </row>
    <row r="130" spans="2:16" ht="15.75" hidden="1">
      <c r="B130" s="7"/>
      <c r="C130" s="7"/>
      <c r="D130" s="15"/>
      <c r="E130" s="23"/>
      <c r="F130" s="23"/>
      <c r="G130" s="23"/>
      <c r="H130" s="23"/>
      <c r="I130" s="23"/>
      <c r="J130" s="16" t="e">
        <f t="shared" si="13"/>
        <v>#REF!</v>
      </c>
      <c r="K130" s="16" t="e">
        <f>SUM(#REF!,#REF!)</f>
        <v>#REF!</v>
      </c>
      <c r="L130" s="16" t="e">
        <f>SUM(#REF!,#REF!)</f>
        <v>#REF!</v>
      </c>
      <c r="M130" s="16" t="e">
        <f>SUM(#REF!,#REF!)</f>
        <v>#REF!</v>
      </c>
      <c r="N130" s="16" t="e">
        <f>SUM(#REF!,#REF!)</f>
        <v>#REF!</v>
      </c>
      <c r="O130" s="16"/>
      <c r="P130" s="16" t="e">
        <f>SUM(#REF!,J130)</f>
        <v>#REF!</v>
      </c>
    </row>
    <row r="131" spans="2:16" ht="15.75" hidden="1">
      <c r="B131" s="7"/>
      <c r="C131" s="7"/>
      <c r="D131" s="15"/>
      <c r="E131" s="23"/>
      <c r="F131" s="23"/>
      <c r="G131" s="23"/>
      <c r="H131" s="23"/>
      <c r="I131" s="23"/>
      <c r="J131" s="16" t="e">
        <f t="shared" si="13"/>
        <v>#REF!</v>
      </c>
      <c r="K131" s="16" t="e">
        <f>SUM(#REF!)</f>
        <v>#REF!</v>
      </c>
      <c r="L131" s="16" t="e">
        <f>SUM(#REF!)</f>
        <v>#REF!</v>
      </c>
      <c r="M131" s="16" t="e">
        <f>SUM(#REF!)</f>
        <v>#REF!</v>
      </c>
      <c r="N131" s="16" t="e">
        <f>SUM(#REF!)</f>
        <v>#REF!</v>
      </c>
      <c r="O131" s="16"/>
      <c r="P131" s="16" t="e">
        <f>SUM(#REF!,J131)</f>
        <v>#REF!</v>
      </c>
    </row>
    <row r="132" spans="2:16" ht="15.75" hidden="1">
      <c r="B132" s="7"/>
      <c r="C132" s="6"/>
      <c r="D132" s="15"/>
      <c r="E132" s="23"/>
      <c r="F132" s="23"/>
      <c r="G132" s="23"/>
      <c r="H132" s="23"/>
      <c r="I132" s="23"/>
      <c r="J132" s="16" t="e">
        <f t="shared" si="13"/>
        <v>#REF!</v>
      </c>
      <c r="K132" s="16" t="e">
        <f>SUM(#REF!,#REF!,#REF!,#REF!,#REF!)</f>
        <v>#REF!</v>
      </c>
      <c r="L132" s="16" t="e">
        <f>SUM(#REF!,#REF!,#REF!,#REF!,#REF!)</f>
        <v>#REF!</v>
      </c>
      <c r="M132" s="16" t="e">
        <f>SUM(#REF!,#REF!,#REF!,#REF!,#REF!)</f>
        <v>#REF!</v>
      </c>
      <c r="N132" s="16" t="e">
        <f>SUM(#REF!,#REF!,#REF!,#REF!,#REF!)</f>
        <v>#REF!</v>
      </c>
      <c r="O132" s="16"/>
      <c r="P132" s="16" t="e">
        <f>SUM(#REF!,J132)</f>
        <v>#REF!</v>
      </c>
    </row>
    <row r="133" spans="2:16" ht="15.75" hidden="1">
      <c r="B133" s="7"/>
      <c r="C133" s="6"/>
      <c r="D133" s="15"/>
      <c r="E133" s="23"/>
      <c r="F133" s="23"/>
      <c r="G133" s="23"/>
      <c r="H133" s="23"/>
      <c r="I133" s="23"/>
      <c r="J133" s="16" t="e">
        <f>SUM(#REF!,#REF!,#REF!,#REF!,#REF!,#REF!)</f>
        <v>#REF!</v>
      </c>
      <c r="K133" s="16" t="e">
        <f>SUM(#REF!,#REF!,#REF!,#REF!,#REF!,#REF!)</f>
        <v>#REF!</v>
      </c>
      <c r="L133" s="16" t="e">
        <f>SUM(#REF!,#REF!,#REF!,#REF!,#REF!,#REF!)</f>
        <v>#REF!</v>
      </c>
      <c r="M133" s="16" t="e">
        <f>SUM(#REF!,#REF!,#REF!,#REF!,#REF!,#REF!)</f>
        <v>#REF!</v>
      </c>
      <c r="N133" s="16" t="e">
        <f>SUM(#REF!,#REF!,#REF!,#REF!,#REF!,#REF!)</f>
        <v>#REF!</v>
      </c>
      <c r="O133" s="16"/>
      <c r="P133" s="16" t="e">
        <f>SUM(#REF!,J133)</f>
        <v>#REF!</v>
      </c>
    </row>
    <row r="134" spans="2:16" ht="20.25" customHeight="1" hidden="1">
      <c r="B134" s="7"/>
      <c r="C134" s="6"/>
      <c r="D134" s="15"/>
      <c r="E134" s="23"/>
      <c r="F134" s="23"/>
      <c r="G134" s="23"/>
      <c r="H134" s="23"/>
      <c r="I134" s="23"/>
      <c r="J134" s="16" t="e">
        <f t="shared" si="13"/>
        <v>#REF!</v>
      </c>
      <c r="K134" s="16" t="e">
        <f>SUM(#REF!)</f>
        <v>#REF!</v>
      </c>
      <c r="L134" s="16" t="e">
        <f>SUM(#REF!)</f>
        <v>#REF!</v>
      </c>
      <c r="M134" s="16" t="e">
        <f>SUM(#REF!)</f>
        <v>#REF!</v>
      </c>
      <c r="N134" s="16" t="e">
        <f>SUM(#REF!)</f>
        <v>#REF!</v>
      </c>
      <c r="O134" s="16"/>
      <c r="P134" s="16" t="e">
        <f>SUM(#REF!,J134)</f>
        <v>#REF!</v>
      </c>
    </row>
    <row r="135" spans="2:16" ht="21" customHeight="1" hidden="1">
      <c r="B135" s="6"/>
      <c r="C135" s="6"/>
      <c r="D135" s="15"/>
      <c r="E135" s="23"/>
      <c r="F135" s="23"/>
      <c r="G135" s="23"/>
      <c r="H135" s="23"/>
      <c r="I135" s="23"/>
      <c r="J135" s="16" t="e">
        <f t="shared" si="13"/>
        <v>#REF!</v>
      </c>
      <c r="K135" s="16" t="e">
        <f>SUM(#REF!,#REF!)</f>
        <v>#REF!</v>
      </c>
      <c r="L135" s="16" t="e">
        <f>SUM(#REF!,#REF!)</f>
        <v>#REF!</v>
      </c>
      <c r="M135" s="16" t="e">
        <f>SUM(#REF!,#REF!)</f>
        <v>#REF!</v>
      </c>
      <c r="N135" s="16" t="e">
        <f>SUM(#REF!,#REF!)</f>
        <v>#REF!</v>
      </c>
      <c r="O135" s="16"/>
      <c r="P135" s="16" t="e">
        <f>SUM(#REF!,J135)</f>
        <v>#REF!</v>
      </c>
    </row>
    <row r="136" spans="2:16" ht="24.75" customHeight="1" hidden="1">
      <c r="B136" s="6"/>
      <c r="C136" s="6"/>
      <c r="D136" s="15"/>
      <c r="E136" s="23"/>
      <c r="F136" s="23"/>
      <c r="G136" s="23"/>
      <c r="H136" s="23"/>
      <c r="I136" s="23"/>
      <c r="J136" s="16" t="e">
        <f t="shared" si="13"/>
        <v>#REF!</v>
      </c>
      <c r="K136" s="16" t="e">
        <f>SUM(#REF!,#REF!)</f>
        <v>#REF!</v>
      </c>
      <c r="L136" s="16" t="e">
        <f>SUM(#REF!,#REF!)</f>
        <v>#REF!</v>
      </c>
      <c r="M136" s="16" t="e">
        <f>SUM(#REF!,#REF!)</f>
        <v>#REF!</v>
      </c>
      <c r="N136" s="16" t="e">
        <f>SUM(#REF!,#REF!)</f>
        <v>#REF!</v>
      </c>
      <c r="O136" s="16"/>
      <c r="P136" s="16" t="e">
        <f>SUM(#REF!,J136)</f>
        <v>#REF!</v>
      </c>
    </row>
    <row r="137" spans="2:16" ht="24.75" customHeight="1" hidden="1">
      <c r="B137" s="6"/>
      <c r="C137" s="6"/>
      <c r="D137" s="15"/>
      <c r="E137" s="23"/>
      <c r="F137" s="23"/>
      <c r="G137" s="23"/>
      <c r="H137" s="23"/>
      <c r="I137" s="23"/>
      <c r="J137" s="16">
        <f t="shared" si="13"/>
        <v>0</v>
      </c>
      <c r="K137" s="16"/>
      <c r="L137" s="16"/>
      <c r="M137" s="16"/>
      <c r="N137" s="16"/>
      <c r="O137" s="16"/>
      <c r="P137" s="16" t="e">
        <f>SUM(#REF!,J137)</f>
        <v>#REF!</v>
      </c>
    </row>
    <row r="138" spans="2:16" ht="19.5" customHeight="1" hidden="1">
      <c r="B138" s="6"/>
      <c r="C138" s="6"/>
      <c r="D138" s="15"/>
      <c r="E138" s="23"/>
      <c r="F138" s="23"/>
      <c r="G138" s="23"/>
      <c r="H138" s="23"/>
      <c r="I138" s="23"/>
      <c r="J138" s="16" t="e">
        <f t="shared" si="13"/>
        <v>#REF!</v>
      </c>
      <c r="K138" s="16" t="e">
        <f>SUM(K118:K136)</f>
        <v>#REF!</v>
      </c>
      <c r="L138" s="16" t="e">
        <f>SUM(L118:L136)</f>
        <v>#REF!</v>
      </c>
      <c r="M138" s="16" t="e">
        <f>SUM(M118:M136)</f>
        <v>#REF!</v>
      </c>
      <c r="N138" s="16" t="e">
        <f>SUM(N118:N136)</f>
        <v>#REF!</v>
      </c>
      <c r="O138" s="16"/>
      <c r="P138" s="16" t="e">
        <f>SUM(#REF!,J138)</f>
        <v>#REF!</v>
      </c>
    </row>
    <row r="139" spans="2:9" ht="12.75">
      <c r="B139" s="6"/>
      <c r="C139" s="6"/>
      <c r="D139" s="11"/>
      <c r="E139" s="24"/>
      <c r="F139" s="24"/>
      <c r="G139" s="24"/>
      <c r="H139" s="24"/>
      <c r="I139" s="24"/>
    </row>
    <row r="140" spans="2:9" ht="12.75">
      <c r="B140" s="6"/>
      <c r="C140" s="6"/>
      <c r="D140" s="11"/>
      <c r="E140" s="24"/>
      <c r="F140" s="24"/>
      <c r="G140" s="24"/>
      <c r="H140" s="24"/>
      <c r="I140" s="24"/>
    </row>
    <row r="141" spans="2:9" ht="12.75">
      <c r="B141" s="6"/>
      <c r="C141" s="6"/>
      <c r="D141" s="11"/>
      <c r="E141" s="24"/>
      <c r="F141" s="24"/>
      <c r="G141" s="24"/>
      <c r="H141" s="24"/>
      <c r="I141" s="24"/>
    </row>
    <row r="142" spans="2:9" ht="12.75">
      <c r="B142" s="6"/>
      <c r="C142" s="6"/>
      <c r="D142" s="11"/>
      <c r="E142" s="24"/>
      <c r="F142" s="24"/>
      <c r="G142" s="24"/>
      <c r="H142" s="24"/>
      <c r="I142" s="24"/>
    </row>
    <row r="143" spans="2:9" ht="12.75">
      <c r="B143" s="6"/>
      <c r="C143" s="6"/>
      <c r="D143" s="11"/>
      <c r="E143" s="24"/>
      <c r="F143" s="24"/>
      <c r="G143" s="24"/>
      <c r="H143" s="24"/>
      <c r="I143" s="24"/>
    </row>
    <row r="144" spans="2:9" ht="12.75">
      <c r="B144" s="6"/>
      <c r="C144" s="6"/>
      <c r="D144" s="11"/>
      <c r="E144" s="24"/>
      <c r="F144" s="24"/>
      <c r="G144" s="24"/>
      <c r="H144" s="24"/>
      <c r="I144" s="24"/>
    </row>
    <row r="145" spans="2:9" ht="12.75">
      <c r="B145" s="6"/>
      <c r="C145" s="6"/>
      <c r="D145" s="11"/>
      <c r="E145" s="24"/>
      <c r="F145" s="24"/>
      <c r="G145" s="24"/>
      <c r="H145" s="24"/>
      <c r="I145" s="24"/>
    </row>
    <row r="146" spans="2:9" ht="12.75">
      <c r="B146" s="6"/>
      <c r="C146" s="6"/>
      <c r="D146" s="11"/>
      <c r="E146" s="24"/>
      <c r="F146" s="24"/>
      <c r="G146" s="24"/>
      <c r="H146" s="24"/>
      <c r="I146" s="24"/>
    </row>
    <row r="147" spans="2:9" ht="12.75">
      <c r="B147" s="6"/>
      <c r="C147" s="6"/>
      <c r="D147" s="11"/>
      <c r="E147" s="24"/>
      <c r="F147" s="24"/>
      <c r="G147" s="24"/>
      <c r="H147" s="24"/>
      <c r="I147" s="24"/>
    </row>
    <row r="148" spans="2:9" ht="12.75">
      <c r="B148" s="6"/>
      <c r="C148" s="6"/>
      <c r="D148" s="11"/>
      <c r="E148" s="24"/>
      <c r="F148" s="24"/>
      <c r="G148" s="24"/>
      <c r="H148" s="24"/>
      <c r="I148" s="24"/>
    </row>
    <row r="149" spans="2:9" ht="12.75">
      <c r="B149" s="6"/>
      <c r="C149" s="6"/>
      <c r="D149" s="11"/>
      <c r="E149" s="24"/>
      <c r="F149" s="24"/>
      <c r="G149" s="24"/>
      <c r="H149" s="24"/>
      <c r="I149" s="24"/>
    </row>
    <row r="150" spans="2:9" ht="12.75">
      <c r="B150" s="6"/>
      <c r="C150" s="6"/>
      <c r="D150" s="11"/>
      <c r="E150" s="24"/>
      <c r="F150" s="24"/>
      <c r="G150" s="24"/>
      <c r="H150" s="24"/>
      <c r="I150" s="24"/>
    </row>
    <row r="151" spans="2:9" ht="12.75">
      <c r="B151" s="6"/>
      <c r="C151" s="6"/>
      <c r="D151" s="11"/>
      <c r="E151" s="24"/>
      <c r="F151" s="24"/>
      <c r="G151" s="24"/>
      <c r="H151" s="24"/>
      <c r="I151" s="24"/>
    </row>
    <row r="152" spans="2:9" ht="12.75">
      <c r="B152" s="6"/>
      <c r="C152" s="6"/>
      <c r="D152" s="11"/>
      <c r="E152" s="24"/>
      <c r="F152" s="24"/>
      <c r="G152" s="24"/>
      <c r="H152" s="24"/>
      <c r="I152" s="24"/>
    </row>
    <row r="153" spans="2:9" ht="12.75">
      <c r="B153" s="6"/>
      <c r="C153" s="6"/>
      <c r="D153" s="11"/>
      <c r="E153" s="24"/>
      <c r="F153" s="24"/>
      <c r="G153" s="24"/>
      <c r="H153" s="24"/>
      <c r="I153" s="24"/>
    </row>
    <row r="154" spans="2:9" ht="12.75">
      <c r="B154" s="6"/>
      <c r="C154" s="6"/>
      <c r="D154" s="11"/>
      <c r="E154" s="24"/>
      <c r="F154" s="24"/>
      <c r="G154" s="24"/>
      <c r="H154" s="24"/>
      <c r="I154" s="24"/>
    </row>
    <row r="155" spans="2:9" ht="12.75">
      <c r="B155" s="6"/>
      <c r="C155" s="6"/>
      <c r="D155" s="11"/>
      <c r="E155" s="24"/>
      <c r="F155" s="24"/>
      <c r="G155" s="24"/>
      <c r="H155" s="24"/>
      <c r="I155" s="24"/>
    </row>
    <row r="156" spans="2:9" ht="12.75">
      <c r="B156" s="6"/>
      <c r="C156" s="6"/>
      <c r="D156" s="11"/>
      <c r="E156" s="24"/>
      <c r="F156" s="24"/>
      <c r="G156" s="24"/>
      <c r="H156" s="24"/>
      <c r="I156" s="24"/>
    </row>
    <row r="157" spans="2:9" ht="12.75">
      <c r="B157" s="6"/>
      <c r="C157" s="6"/>
      <c r="D157" s="11"/>
      <c r="E157" s="24"/>
      <c r="F157" s="24"/>
      <c r="G157" s="24"/>
      <c r="H157" s="24"/>
      <c r="I157" s="24"/>
    </row>
    <row r="158" spans="2:9" ht="12.75">
      <c r="B158" s="6"/>
      <c r="C158" s="6"/>
      <c r="D158" s="11"/>
      <c r="E158" s="24"/>
      <c r="F158" s="24"/>
      <c r="G158" s="24"/>
      <c r="H158" s="24"/>
      <c r="I158" s="24"/>
    </row>
    <row r="159" spans="2:9" ht="12.75">
      <c r="B159" s="6"/>
      <c r="C159" s="6"/>
      <c r="D159" s="11"/>
      <c r="E159" s="24"/>
      <c r="F159" s="24"/>
      <c r="G159" s="24"/>
      <c r="H159" s="24"/>
      <c r="I159" s="24"/>
    </row>
    <row r="160" spans="2:9" ht="12.75">
      <c r="B160" s="6"/>
      <c r="C160" s="6"/>
      <c r="D160" s="11"/>
      <c r="E160" s="24"/>
      <c r="F160" s="24"/>
      <c r="G160" s="24"/>
      <c r="H160" s="24"/>
      <c r="I160" s="24"/>
    </row>
    <row r="161" spans="2:9" ht="12.75">
      <c r="B161" s="6"/>
      <c r="C161" s="6"/>
      <c r="D161" s="11"/>
      <c r="E161" s="24"/>
      <c r="F161" s="24"/>
      <c r="G161" s="24"/>
      <c r="H161" s="24"/>
      <c r="I161" s="24"/>
    </row>
    <row r="162" spans="2:9" ht="12.75">
      <c r="B162" s="6"/>
      <c r="C162" s="6"/>
      <c r="D162" s="11"/>
      <c r="E162" s="24"/>
      <c r="F162" s="24"/>
      <c r="G162" s="24"/>
      <c r="H162" s="24"/>
      <c r="I162" s="24"/>
    </row>
    <row r="163" spans="2:9" ht="12.75">
      <c r="B163" s="6"/>
      <c r="C163" s="6"/>
      <c r="D163" s="11"/>
      <c r="E163" s="24"/>
      <c r="F163" s="24"/>
      <c r="G163" s="24"/>
      <c r="H163" s="24"/>
      <c r="I163" s="24"/>
    </row>
    <row r="164" spans="2:9" ht="12.75">
      <c r="B164" s="6"/>
      <c r="C164" s="6"/>
      <c r="D164" s="11"/>
      <c r="E164" s="24"/>
      <c r="F164" s="24"/>
      <c r="G164" s="24"/>
      <c r="H164" s="24"/>
      <c r="I164" s="24"/>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9" ht="12.75">
      <c r="B270" s="6"/>
      <c r="C270" s="6"/>
      <c r="D270" s="11"/>
      <c r="E270" s="24"/>
      <c r="F270" s="24"/>
      <c r="G270" s="24"/>
      <c r="H270" s="24"/>
      <c r="I270" s="24"/>
    </row>
    <row r="271" spans="2:9" ht="12.75">
      <c r="B271" s="6"/>
      <c r="C271" s="6"/>
      <c r="D271" s="11"/>
      <c r="E271" s="24"/>
      <c r="F271" s="24"/>
      <c r="G271" s="24"/>
      <c r="H271" s="24"/>
      <c r="I271" s="24"/>
    </row>
    <row r="272" spans="2:9" ht="12.75">
      <c r="B272" s="6"/>
      <c r="C272" s="6"/>
      <c r="D272" s="11"/>
      <c r="E272" s="24"/>
      <c r="F272" s="24"/>
      <c r="G272" s="24"/>
      <c r="H272" s="24"/>
      <c r="I272" s="24"/>
    </row>
    <row r="273" spans="2:9" ht="12.75">
      <c r="B273" s="6"/>
      <c r="C273" s="6"/>
      <c r="D273" s="11"/>
      <c r="E273" s="24"/>
      <c r="F273" s="24"/>
      <c r="G273" s="24"/>
      <c r="H273" s="24"/>
      <c r="I273" s="24"/>
    </row>
    <row r="274" spans="2:9" ht="12.75">
      <c r="B274" s="6"/>
      <c r="C274" s="6"/>
      <c r="D274" s="11"/>
      <c r="E274" s="24"/>
      <c r="F274" s="24"/>
      <c r="G274" s="24"/>
      <c r="H274" s="24"/>
      <c r="I274" s="24"/>
    </row>
    <row r="275" spans="2:9" ht="12.75">
      <c r="B275" s="6"/>
      <c r="C275" s="6"/>
      <c r="D275" s="11"/>
      <c r="E275" s="24"/>
      <c r="F275" s="24"/>
      <c r="G275" s="24"/>
      <c r="H275" s="24"/>
      <c r="I275" s="24"/>
    </row>
    <row r="276" spans="2:9" ht="12.75">
      <c r="B276" s="6"/>
      <c r="C276" s="6"/>
      <c r="D276" s="11"/>
      <c r="E276" s="24"/>
      <c r="F276" s="24"/>
      <c r="G276" s="24"/>
      <c r="H276" s="24"/>
      <c r="I276" s="24"/>
    </row>
    <row r="277" spans="2:9" ht="12.75">
      <c r="B277" s="6"/>
      <c r="C277" s="6"/>
      <c r="D277" s="11"/>
      <c r="E277" s="24"/>
      <c r="F277" s="24"/>
      <c r="G277" s="24"/>
      <c r="H277" s="24"/>
      <c r="I277" s="24"/>
    </row>
    <row r="278" spans="2:9" ht="12.75">
      <c r="B278" s="6"/>
      <c r="C278" s="6"/>
      <c r="D278" s="11"/>
      <c r="E278" s="24"/>
      <c r="F278" s="24"/>
      <c r="G278" s="24"/>
      <c r="H278" s="24"/>
      <c r="I278" s="24"/>
    </row>
    <row r="279" spans="2:9" ht="12.75">
      <c r="B279" s="6"/>
      <c r="C279" s="6"/>
      <c r="D279" s="11"/>
      <c r="E279" s="24"/>
      <c r="F279" s="24"/>
      <c r="G279" s="24"/>
      <c r="H279" s="24"/>
      <c r="I279" s="24"/>
    </row>
    <row r="280" spans="2:9" ht="12.75">
      <c r="B280" s="6"/>
      <c r="C280" s="6"/>
      <c r="D280" s="11"/>
      <c r="E280" s="24"/>
      <c r="F280" s="24"/>
      <c r="G280" s="24"/>
      <c r="H280" s="24"/>
      <c r="I280" s="24"/>
    </row>
    <row r="281" spans="2:9" ht="12.75">
      <c r="B281" s="6"/>
      <c r="C281" s="6"/>
      <c r="D281" s="11"/>
      <c r="E281" s="24"/>
      <c r="F281" s="24"/>
      <c r="G281" s="24"/>
      <c r="H281" s="24"/>
      <c r="I281" s="24"/>
    </row>
    <row r="282" spans="2:9" ht="12.75">
      <c r="B282" s="6"/>
      <c r="C282" s="6"/>
      <c r="D282" s="11"/>
      <c r="E282" s="24"/>
      <c r="F282" s="24"/>
      <c r="G282" s="24"/>
      <c r="H282" s="24"/>
      <c r="I282" s="24"/>
    </row>
    <row r="283" spans="2:9" ht="12.75">
      <c r="B283" s="6"/>
      <c r="C283" s="6"/>
      <c r="D283" s="11"/>
      <c r="E283" s="24"/>
      <c r="F283" s="24"/>
      <c r="G283" s="24"/>
      <c r="H283" s="24"/>
      <c r="I283" s="24"/>
    </row>
    <row r="284" spans="2:9" ht="12.75">
      <c r="B284" s="6"/>
      <c r="C284" s="6"/>
      <c r="D284" s="11"/>
      <c r="E284" s="24"/>
      <c r="F284" s="24"/>
      <c r="G284" s="24"/>
      <c r="H284" s="24"/>
      <c r="I284" s="24"/>
    </row>
    <row r="285" spans="2:9" ht="12.75">
      <c r="B285" s="6"/>
      <c r="C285" s="6"/>
      <c r="D285" s="11"/>
      <c r="E285" s="24"/>
      <c r="F285" s="24"/>
      <c r="G285" s="24"/>
      <c r="H285" s="24"/>
      <c r="I285" s="24"/>
    </row>
    <row r="286" spans="2:9" ht="12.75">
      <c r="B286" s="6"/>
      <c r="C286" s="6"/>
      <c r="D286" s="11"/>
      <c r="E286" s="24"/>
      <c r="F286" s="24"/>
      <c r="G286" s="24"/>
      <c r="H286" s="24"/>
      <c r="I286" s="24"/>
    </row>
    <row r="287" spans="2:9" ht="12.75">
      <c r="B287" s="6"/>
      <c r="C287" s="6"/>
      <c r="D287" s="11"/>
      <c r="E287" s="24"/>
      <c r="F287" s="24"/>
      <c r="G287" s="24"/>
      <c r="H287" s="24"/>
      <c r="I287" s="24"/>
    </row>
    <row r="288" spans="2:4" ht="12.75">
      <c r="B288" s="6"/>
      <c r="C288" s="6"/>
      <c r="D288" s="11"/>
    </row>
    <row r="289" spans="2:4" ht="12.75">
      <c r="B289" s="6"/>
      <c r="C289" s="6"/>
      <c r="D289" s="11"/>
    </row>
    <row r="290" spans="2:4" ht="12.75">
      <c r="B290" s="6"/>
      <c r="C290" s="6"/>
      <c r="D290" s="11"/>
    </row>
    <row r="291" spans="2:4" ht="12.75">
      <c r="B291" s="6"/>
      <c r="C291" s="6"/>
      <c r="D291" s="11"/>
    </row>
    <row r="292" spans="2:4" ht="12.75">
      <c r="B292" s="6"/>
      <c r="C292" s="6"/>
      <c r="D292" s="11"/>
    </row>
    <row r="293" spans="2:4" ht="12.75">
      <c r="B293" s="6"/>
      <c r="C293" s="6"/>
      <c r="D293" s="11"/>
    </row>
    <row r="294" spans="2:4" ht="12.75">
      <c r="B294" s="6"/>
      <c r="C294" s="6"/>
      <c r="D294" s="11"/>
    </row>
    <row r="295" spans="2:4" ht="12.75">
      <c r="B295" s="6"/>
      <c r="C295" s="6"/>
      <c r="D295" s="11"/>
    </row>
    <row r="296" spans="2:4" ht="12.75">
      <c r="B296" s="6"/>
      <c r="C296" s="6"/>
      <c r="D296" s="11"/>
    </row>
    <row r="297" spans="2:4" ht="12.75">
      <c r="B297" s="6"/>
      <c r="C297" s="6"/>
      <c r="D297" s="11"/>
    </row>
    <row r="298" spans="2:4" ht="12.75">
      <c r="B298" s="6"/>
      <c r="C298" s="6"/>
      <c r="D298" s="11"/>
    </row>
    <row r="299" spans="2:4" ht="12.75">
      <c r="B299" s="6"/>
      <c r="C299" s="6"/>
      <c r="D299" s="11"/>
    </row>
    <row r="300" spans="2:4" ht="12.75">
      <c r="B300" s="6"/>
      <c r="C300" s="6"/>
      <c r="D300" s="11"/>
    </row>
    <row r="301" spans="2:4" ht="12.75">
      <c r="B301" s="6"/>
      <c r="C301" s="6"/>
      <c r="D301" s="11"/>
    </row>
    <row r="302" spans="2:4" ht="12.75">
      <c r="B302" s="6"/>
      <c r="C302" s="6"/>
      <c r="D302" s="11"/>
    </row>
    <row r="303" spans="2:4" ht="12.75">
      <c r="B303" s="6"/>
      <c r="C303" s="6"/>
      <c r="D303" s="11"/>
    </row>
    <row r="304" spans="2:4" ht="12.75">
      <c r="B304" s="6"/>
      <c r="C304" s="6"/>
      <c r="D304" s="11"/>
    </row>
    <row r="305" spans="2:4" ht="12.75">
      <c r="B305" s="6"/>
      <c r="C305" s="6"/>
      <c r="D305" s="11"/>
    </row>
    <row r="306" spans="2:4" ht="12.75">
      <c r="B306" s="6"/>
      <c r="C306" s="6"/>
      <c r="D306" s="11"/>
    </row>
    <row r="307" spans="2:4" ht="12.75">
      <c r="B307" s="6"/>
      <c r="C307" s="6"/>
      <c r="D307" s="11"/>
    </row>
    <row r="308" spans="2:4" ht="12.75">
      <c r="B308" s="6"/>
      <c r="C308" s="6"/>
      <c r="D308" s="11"/>
    </row>
    <row r="309" spans="2:4" ht="12.75">
      <c r="B309" s="6"/>
      <c r="C309" s="6"/>
      <c r="D309" s="11"/>
    </row>
    <row r="310" spans="2:4" ht="12.75">
      <c r="B310" s="6"/>
      <c r="C310" s="6"/>
      <c r="D310" s="11"/>
    </row>
    <row r="311" spans="2:4" ht="12.75">
      <c r="B311" s="6"/>
      <c r="C311" s="6"/>
      <c r="D311" s="11"/>
    </row>
    <row r="312" spans="2:4" ht="12.75">
      <c r="B312" s="6"/>
      <c r="C312" s="6"/>
      <c r="D312" s="11"/>
    </row>
    <row r="313" spans="2:4" ht="12.75">
      <c r="B313" s="6"/>
      <c r="C313" s="6"/>
      <c r="D313" s="11"/>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4" ht="12.75">
      <c r="B378" s="6"/>
      <c r="C378" s="6"/>
      <c r="D378" s="11"/>
    </row>
    <row r="379" spans="2:4" ht="12.75">
      <c r="B379" s="6"/>
      <c r="C379" s="6"/>
      <c r="D379" s="11"/>
    </row>
    <row r="380" spans="2:4" ht="12.75">
      <c r="B380" s="6"/>
      <c r="C380" s="6"/>
      <c r="D380" s="11"/>
    </row>
    <row r="381" spans="2:4" ht="12.75">
      <c r="B381" s="6"/>
      <c r="C381" s="6"/>
      <c r="D381" s="11"/>
    </row>
    <row r="382" spans="2:4" ht="12.75">
      <c r="B382" s="6"/>
      <c r="C382" s="6"/>
      <c r="D382" s="11"/>
    </row>
    <row r="383" spans="2:4" ht="12.75">
      <c r="B383" s="6"/>
      <c r="C383" s="6"/>
      <c r="D383" s="11"/>
    </row>
    <row r="384" spans="2:4" ht="12.75">
      <c r="B384" s="6"/>
      <c r="C384" s="6"/>
      <c r="D384" s="11"/>
    </row>
    <row r="385" spans="2:4" ht="12.75">
      <c r="B385" s="6"/>
      <c r="C385" s="6"/>
      <c r="D385" s="11"/>
    </row>
    <row r="386" spans="2:4" ht="12.75">
      <c r="B386" s="6"/>
      <c r="C386" s="6"/>
      <c r="D386" s="11"/>
    </row>
    <row r="387" spans="2:4" ht="12.75">
      <c r="B387" s="6"/>
      <c r="C387" s="6"/>
      <c r="D387" s="11"/>
    </row>
    <row r="388" spans="2:4" ht="12.75">
      <c r="B388" s="6"/>
      <c r="C388" s="6"/>
      <c r="D388" s="11"/>
    </row>
    <row r="389" spans="2:4" ht="12.75">
      <c r="B389" s="6"/>
      <c r="C389" s="6"/>
      <c r="D389" s="11"/>
    </row>
    <row r="390" spans="2:4" ht="12.75">
      <c r="B390" s="6"/>
      <c r="C390" s="6"/>
      <c r="D390" s="11"/>
    </row>
    <row r="391" spans="2:4" ht="12.75">
      <c r="B391" s="6"/>
      <c r="C391" s="6"/>
      <c r="D391" s="11"/>
    </row>
    <row r="392" spans="2:4" ht="12.75">
      <c r="B392" s="6"/>
      <c r="C392" s="6"/>
      <c r="D392" s="11"/>
    </row>
    <row r="393" spans="2:4" ht="12.75">
      <c r="B393" s="6"/>
      <c r="C393" s="6"/>
      <c r="D393" s="11"/>
    </row>
    <row r="394" spans="2:4" ht="12.75">
      <c r="B394" s="6"/>
      <c r="C394" s="6"/>
      <c r="D394" s="11"/>
    </row>
    <row r="395" spans="2:4" ht="12.75">
      <c r="B395" s="6"/>
      <c r="C395" s="6"/>
      <c r="D395" s="11"/>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ht="12.75">
      <c r="B919" s="6"/>
    </row>
    <row r="920" ht="12.75">
      <c r="B920" s="6"/>
    </row>
    <row r="921" ht="12.75">
      <c r="B921" s="6"/>
    </row>
  </sheetData>
  <sheetProtection/>
  <mergeCells count="21">
    <mergeCell ref="D115:E115"/>
    <mergeCell ref="E11:E13"/>
    <mergeCell ref="D11:D13"/>
    <mergeCell ref="H12:H13"/>
    <mergeCell ref="G12:G13"/>
    <mergeCell ref="J10:O10"/>
    <mergeCell ref="O12:O13"/>
    <mergeCell ref="L12:L13"/>
    <mergeCell ref="M12:M13"/>
    <mergeCell ref="F11:F13"/>
    <mergeCell ref="I11:I13"/>
    <mergeCell ref="B8:P8"/>
    <mergeCell ref="J11:J13"/>
    <mergeCell ref="K11:K13"/>
    <mergeCell ref="L11:M11"/>
    <mergeCell ref="N11:N13"/>
    <mergeCell ref="P10:P13"/>
    <mergeCell ref="G11:H11"/>
    <mergeCell ref="E10:H10"/>
    <mergeCell ref="B10:B13"/>
    <mergeCell ref="C10:C13"/>
  </mergeCells>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3" manualBreakCount="3">
    <brk id="58" min="1" max="15" man="1"/>
    <brk id="66" min="1" max="15" man="1"/>
    <brk id="86"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2015-07-13T13:09:04Z</cp:lastPrinted>
  <dcterms:created xsi:type="dcterms:W3CDTF">2002-12-20T15:22:07Z</dcterms:created>
  <dcterms:modified xsi:type="dcterms:W3CDTF">2015-11-18T12:20:14Z</dcterms:modified>
  <cp:category/>
  <cp:version/>
  <cp:contentType/>
  <cp:contentStatus/>
</cp:coreProperties>
</file>