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'Лист1'!$A$1:$I$76</definedName>
  </definedNames>
  <calcPr fullCalcOnLoad="1"/>
</workbook>
</file>

<file path=xl/sharedStrings.xml><?xml version="1.0" encoding="utf-8"?>
<sst xmlns="http://schemas.openxmlformats.org/spreadsheetml/2006/main" count="163" uniqueCount="136">
  <si>
    <t>Загальний фонд</t>
  </si>
  <si>
    <t>Спеціальний фонд</t>
  </si>
  <si>
    <t>Разом</t>
  </si>
  <si>
    <t>тис. грн.</t>
  </si>
  <si>
    <t xml:space="preserve"> </t>
  </si>
  <si>
    <t>250404</t>
  </si>
  <si>
    <t>Інші  видатки</t>
  </si>
  <si>
    <t>070807</t>
  </si>
  <si>
    <t>Інші освітні програми</t>
  </si>
  <si>
    <t>Інші видатки на соціальний захист населення</t>
  </si>
  <si>
    <t>090412</t>
  </si>
  <si>
    <t>090416</t>
  </si>
  <si>
    <t>Інші видатки на соціальний захист ветеранів війни та праці</t>
  </si>
  <si>
    <t>091209</t>
  </si>
  <si>
    <t>до рішення районної ради</t>
  </si>
  <si>
    <t>Код тимчасової класифікації видатків та кредитування місцевих бюджетів</t>
  </si>
  <si>
    <t>091204</t>
  </si>
  <si>
    <t>130204</t>
  </si>
  <si>
    <t>130115</t>
  </si>
  <si>
    <t xml:space="preserve">Центри "Спорт для всіх" та заходи з фізичної культури </t>
  </si>
  <si>
    <t>Фінансова підтримка громадських організацій інвалідів і ветеранів</t>
  </si>
  <si>
    <t>Територіальні центри соціального обслуговування (надання соціальних послуг)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</si>
  <si>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</si>
  <si>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</si>
  <si>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>- фінансова підтримка громадських організацій ветеранів, волонтерів</t>
  </si>
  <si>
    <t xml:space="preserve">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</si>
  <si>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</si>
  <si>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</si>
  <si>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спрямованності)</t>
  </si>
  <si>
    <t>Районна програма збереження архівних фондів на 2012-2016 роки:</t>
  </si>
  <si>
    <t>реалізація заходів передбачених програмою (фінансування Об"єднаного трудового архіву міської, сільських рад)</t>
  </si>
  <si>
    <t>реалізація заходів передбачених програмою (забезпечення участі футбольних команд у обласних змаганнях)</t>
  </si>
  <si>
    <t xml:space="preserve"> реалізація заходів передбачених програмою  </t>
  </si>
  <si>
    <t>Управління соціального захисту населення райдержадміністрації</t>
  </si>
  <si>
    <t>Відділ освіти, молоді і спорту райдержадміністрації</t>
  </si>
  <si>
    <t>перебування в стаціонарному відділенні для постійного, або тимчасового проживання підопічної Новікової Г.В.</t>
  </si>
  <si>
    <t>надання одноразової матеріальної допомоги громадянам, які постраждали внаслідок Чорнобильської катастрофи (І,ІІ,ІІІ категорії) та дітям -інвалідам, які постраждали від Чорнобильської катастрофи</t>
  </si>
  <si>
    <r>
      <t>- п</t>
    </r>
    <r>
      <rPr>
        <sz val="18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</si>
  <si>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 xml:space="preserve">Програма розвитку фізичної культури і спорту у Баштанському районі на 2014-2018 роки: </t>
  </si>
  <si>
    <t>фінансова підтримка громадських організацій інвалідів</t>
  </si>
  <si>
    <t xml:space="preserve">надання одноразової матеріальної допомоги військовослужбовцям, які отримали поранення, контузію, захворювання внаслідок виконання службових обов"язків на тимчасово окупованій території АРК, м.Севастополя та під час участиі в антитерористичній операції (АТО) на сході України 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</si>
  <si>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</si>
  <si>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</si>
  <si>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</si>
  <si>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</si>
  <si>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</si>
  <si>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 xml:space="preserve">Районна програма "Медичні кадри Баштанщини" на 2013-2017 роки </t>
  </si>
  <si>
    <t>отримання медичної освіти на договірних умовах</t>
  </si>
  <si>
    <t>Райдержадміністрація</t>
  </si>
  <si>
    <t>0133</t>
  </si>
  <si>
    <t>0990</t>
  </si>
  <si>
    <t>0810</t>
  </si>
  <si>
    <t>1090</t>
  </si>
  <si>
    <t>1030</t>
  </si>
  <si>
    <t>1020</t>
  </si>
  <si>
    <t>організація підвозу дітей до загальноосвітніх навчальних закладів</t>
  </si>
  <si>
    <t>Всього районні програми</t>
  </si>
  <si>
    <t xml:space="preserve">Програма «Безбар'єрна Баштанщина» </t>
  </si>
  <si>
    <t xml:space="preserve">Комплексна програма соціального захисту населення "Турбота" </t>
  </si>
  <si>
    <t>Начальник фінансового управління райдержадміністрації</t>
  </si>
  <si>
    <t>С.В.Євдощенко</t>
  </si>
  <si>
    <t>Разом:</t>
  </si>
  <si>
    <t xml:space="preserve">Утримання апарату управління громадських фізкультурно - спортивних організацій </t>
  </si>
  <si>
    <t>Перелік місцевих (регіональних) програм, які фінансуватимуться за рахунок коштів  районного бюджету Баштанського району у 2016 році</t>
  </si>
  <si>
    <t>170102</t>
  </si>
  <si>
    <t>1070</t>
  </si>
  <si>
    <t>Компенсаційні виплати на пільговий проїзд автомобільним транспортом окремим категоріям громадян</t>
  </si>
  <si>
    <t>090214</t>
  </si>
  <si>
    <t>Пільги окремим категоріям громадян з послуг зв"язку</t>
  </si>
  <si>
    <t>надання пільг з послуг зв"язку</t>
  </si>
  <si>
    <t>компенсаційні виплати на пільговий проїзд автомобільним транспортом окремим категоріям громадян</t>
  </si>
  <si>
    <t>Районна Цільова соціальна програма розвитку освіти Баштанського району на 2016-2017 роки:</t>
  </si>
  <si>
    <t>Районна Комплексна програма захисту прав дітей Баштанського району "Дитинство" на 2013-2017 роки</t>
  </si>
  <si>
    <t>090802</t>
  </si>
  <si>
    <t>1040</t>
  </si>
  <si>
    <t>Інші програми соціального захисту дітей</t>
  </si>
  <si>
    <t>Районна цільова соціальна програма розвитку цивільного захисту Баштанського району: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</si>
  <si>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</si>
  <si>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</si>
  <si>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</si>
  <si>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заходи направлені на захист прав дітей Баштанського району (на проведення благодійних акцій для дітей, проведення заходів "Діти вулиці", "Урок", "Сезонник", ін.,відповідно до програми )</t>
  </si>
  <si>
    <t xml:space="preserve">Районна рада </t>
  </si>
  <si>
    <t>120201</t>
  </si>
  <si>
    <t>0830</t>
  </si>
  <si>
    <t>Періодичні видання (газети та журнали)</t>
  </si>
  <si>
    <t xml:space="preserve">на фінансування експлуатаційно  технічного обслуговування апаратури системи централізованого оповіщення - 32,0 тис.грн., створення матіального резерву -100,0 тис.грн.  </t>
  </si>
  <si>
    <t>180109</t>
  </si>
  <si>
    <t>0490</t>
  </si>
  <si>
    <t>Програма стабілізації та соціально-економічного розвитку територій</t>
  </si>
  <si>
    <t>Програма соціально-економічного розвитку Баштанського району на 2015-2017 роки</t>
  </si>
  <si>
    <t>091103</t>
  </si>
  <si>
    <t>Соціальні програми і заходи державних органів у справах молоді</t>
  </si>
  <si>
    <t xml:space="preserve">Програма «Молодь Баштанщина» </t>
  </si>
  <si>
    <t>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на 2011-2015 з продовження строком діії протягом 2016 року</t>
  </si>
  <si>
    <t>070201</t>
  </si>
  <si>
    <t>0921</t>
  </si>
  <si>
    <t>Загальноосвітні школи ( вт.ч. школа-дитячий садок, інтернат при школі), спеціалізовані школи, ліцей, гімназії, колегіуми</t>
  </si>
  <si>
    <t xml:space="preserve">організація забезпечення харчуванням учнів загальноосвітніх навчальних закладів </t>
  </si>
  <si>
    <t xml:space="preserve">відзначення районною премією ім.Хамчича В.М. кращого керівника сільського господарства  за результатами 2015 року </t>
  </si>
  <si>
    <t>120300</t>
  </si>
  <si>
    <t>Книговидання</t>
  </si>
  <si>
    <t>Програма підтримки вітчизняного книговидання, книгорозповсюдження та популяризації української книги у баштанському районі на 2011-2015 роки з продовженням терміну дії протягом 2016 року</t>
  </si>
  <si>
    <t xml:space="preserve">фінансова підтримка місцевим авторам у виданні їх книг </t>
  </si>
  <si>
    <t xml:space="preserve"> перевезення призовників до обласного збірного пункту</t>
  </si>
  <si>
    <t>фінансова підтримка та компенсація збитків газети "Голос Баштанщини"</t>
  </si>
  <si>
    <t>080101</t>
  </si>
  <si>
    <t>0731</t>
  </si>
  <si>
    <t>Лікарні</t>
  </si>
  <si>
    <t>Районна Цільова соціальна програма протидії захворюванню на туберкульоз на 2013-2016 роки:</t>
  </si>
  <si>
    <t>080800</t>
  </si>
  <si>
    <t>0726</t>
  </si>
  <si>
    <t>Центри первинної медичної (медико-санітарної) допомоги</t>
  </si>
  <si>
    <t>на заходи районної програми протидії захворюванню на туберкульоз (придбання ренгенплівки, флюроплівки, лампи бактерицидні, відшкодування вартості проїзду до протитуберкульозних закладів та інше)</t>
  </si>
  <si>
    <t>на закупівлю туберкуліну</t>
  </si>
  <si>
    <t>Програма розвитку автомобільних доріг загального користування Баштанського району Миколаївської області на 2016-2018 роки</t>
  </si>
  <si>
    <t>170703</t>
  </si>
  <si>
    <t>0456</t>
  </si>
  <si>
    <t>Видатки на проведення робіт, пов"язаних з будівництвом, реконструкцією, ремонтом та утриманням автомобільних доріг</t>
  </si>
  <si>
    <t>заходи по відпочинку та оздоровлення дітей в пришкільних таборах</t>
  </si>
  <si>
    <t>150101</t>
  </si>
  <si>
    <t>Капітальні вкладення</t>
  </si>
  <si>
    <t>капітальні вкладення</t>
  </si>
  <si>
    <t>010116</t>
  </si>
  <si>
    <t>0111</t>
  </si>
  <si>
    <t>Органи місцевого самоврядування</t>
  </si>
  <si>
    <t>висвітлення діяльності районної ради у засобах масової інформації</t>
  </si>
  <si>
    <t>110502</t>
  </si>
  <si>
    <t>0829</t>
  </si>
  <si>
    <t>Інші культурно-освітні заклади та заходи</t>
  </si>
  <si>
    <t>для спрямування на співфінансування об"єктів по напрямах і заходах, що будуть визначені окремими нормативно-правовими актами Кабінету Міністрів України за рахунок коштів державного бюджету (дооснащення клініко-діагностичної лабораторії Баштанської центральної районної лікарні і створення на її базі лабораторії ІІ рівня для раанньої діагностики туберкульозу у м.Баштанка Миколаївської області)</t>
  </si>
  <si>
    <t xml:space="preserve">запровадження виплати премій переможцям ІІІ етапу Всеукраїнських учнівських олімпіад з базових навчальних предметів, обласного конкурсу-захисту науково-дослідницьких робіт учнів-членів Малої академії наук України </t>
  </si>
  <si>
    <t>щорічна грошова винагорода Почесним громадянам району</t>
  </si>
  <si>
    <t xml:space="preserve">                               № </t>
  </si>
  <si>
    <t>Відділ культури райдержадміністрації</t>
  </si>
  <si>
    <t>проведення поточного ремонту та утримання автомобільної дороги загального користування обласного значення О150202 Баштанка-Привільне-Новоукраїнка (від с.Привільне до с.Новоукраїнка) - 300,0 тис.грн.; співфінансування поточного ремонту автомобільної дороги загального користування державного значення Н-11 Дніпропетровськ - Миколаїв - 1000,0 тис.грн.</t>
  </si>
  <si>
    <t>Додаток 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</si>
</sst>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0.0000000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color indexed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18"/>
      <name val="Arial Cyr"/>
      <family val="0"/>
    </font>
    <font>
      <sz val="18"/>
      <name val="Times New Roman CYR"/>
      <family val="0"/>
    </font>
    <font>
      <sz val="18"/>
      <name val="Times New Roman Cyr"/>
      <family val="1"/>
    </font>
    <font>
      <sz val="18"/>
      <color indexed="10"/>
      <name val="Times New Roman"/>
      <family val="1"/>
    </font>
    <font>
      <sz val="18"/>
      <color indexed="10"/>
      <name val="Arial Cyr"/>
      <family val="0"/>
    </font>
    <font>
      <b/>
      <sz val="18"/>
      <name val="Times New Roman CYR"/>
      <family val="0"/>
    </font>
    <font>
      <b/>
      <sz val="18"/>
      <color indexed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6"/>
      <name val="Times New Roman Cyr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5" fillId="3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8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21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7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76" fontId="10" fillId="0" borderId="10" xfId="0" applyNumberFormat="1" applyFont="1" applyBorder="1" applyAlignment="1">
      <alignment horizontal="center" vertical="justify"/>
    </xf>
    <xf numFmtId="0" fontId="11" fillId="0" borderId="10" xfId="0" applyFont="1" applyBorder="1" applyAlignment="1">
      <alignment horizontal="justify" vertical="justify" wrapText="1"/>
    </xf>
    <xf numFmtId="0" fontId="7" fillId="0" borderId="10" xfId="0" applyFont="1" applyFill="1" applyBorder="1" applyAlignment="1">
      <alignment horizontal="justify"/>
    </xf>
    <xf numFmtId="176" fontId="10" fillId="0" borderId="10" xfId="0" applyNumberFormat="1" applyFont="1" applyFill="1" applyBorder="1" applyAlignment="1">
      <alignment horizontal="center" vertical="justify"/>
    </xf>
    <xf numFmtId="176" fontId="8" fillId="0" borderId="10" xfId="0" applyNumberFormat="1" applyFont="1" applyBorder="1" applyAlignment="1">
      <alignment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>
      <alignment vertical="top" wrapText="1"/>
    </xf>
    <xf numFmtId="176" fontId="9" fillId="0" borderId="10" xfId="0" applyNumberFormat="1" applyFont="1" applyBorder="1" applyAlignment="1">
      <alignment horizontal="center" vertical="justify"/>
    </xf>
    <xf numFmtId="176" fontId="8" fillId="0" borderId="10" xfId="0" applyNumberFormat="1" applyFont="1" applyBorder="1" applyAlignment="1">
      <alignment horizontal="center" vertical="justify"/>
    </xf>
    <xf numFmtId="176" fontId="7" fillId="0" borderId="10" xfId="0" applyNumberFormat="1" applyFont="1" applyBorder="1" applyAlignment="1">
      <alignment horizontal="center" vertical="justify"/>
    </xf>
    <xf numFmtId="9" fontId="9" fillId="0" borderId="10" xfId="57" applyFont="1" applyBorder="1" applyAlignment="1">
      <alignment horizontal="left" vertical="justify"/>
    </xf>
    <xf numFmtId="0" fontId="9" fillId="0" borderId="10" xfId="0" applyFont="1" applyBorder="1" applyAlignment="1">
      <alignment vertical="justify"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>
      <alignment vertical="top" wrapText="1"/>
    </xf>
    <xf numFmtId="0" fontId="12" fillId="0" borderId="10" xfId="0" applyFont="1" applyBorder="1" applyAlignment="1" applyProtection="1">
      <alignment horizontal="left" vertical="top" wrapText="1"/>
      <protection locked="0"/>
    </xf>
    <xf numFmtId="176" fontId="9" fillId="0" borderId="10" xfId="0" applyNumberFormat="1" applyFont="1" applyBorder="1" applyAlignment="1">
      <alignment horizontal="center" vertical="top"/>
    </xf>
    <xf numFmtId="176" fontId="8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justify" vertical="top"/>
    </xf>
    <xf numFmtId="0" fontId="11" fillId="0" borderId="10" xfId="0" applyFont="1" applyBorder="1" applyAlignment="1">
      <alignment vertical="justify"/>
    </xf>
    <xf numFmtId="176" fontId="14" fillId="0" borderId="10" xfId="0" applyNumberFormat="1" applyFont="1" applyBorder="1" applyAlignment="1">
      <alignment vertical="top"/>
    </xf>
    <xf numFmtId="0" fontId="15" fillId="0" borderId="10" xfId="0" applyFont="1" applyBorder="1" applyAlignment="1">
      <alignment/>
    </xf>
    <xf numFmtId="0" fontId="7" fillId="0" borderId="10" xfId="0" applyFont="1" applyBorder="1" applyAlignment="1">
      <alignment horizontal="justify" vertical="top" wrapText="1"/>
    </xf>
    <xf numFmtId="176" fontId="8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/>
    </xf>
    <xf numFmtId="0" fontId="9" fillId="0" borderId="10" xfId="0" applyNumberFormat="1" applyFont="1" applyBorder="1" applyAlignment="1">
      <alignment horizontal="justify" vertical="top" wrapText="1"/>
    </xf>
    <xf numFmtId="49" fontId="9" fillId="0" borderId="10" xfId="0" applyNumberFormat="1" applyFont="1" applyBorder="1" applyAlignment="1">
      <alignment horizontal="justify" vertical="top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justify"/>
    </xf>
    <xf numFmtId="0" fontId="1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wrapText="1"/>
    </xf>
    <xf numFmtId="0" fontId="17" fillId="0" borderId="0" xfId="0" applyFont="1" applyAlignment="1">
      <alignment/>
    </xf>
    <xf numFmtId="17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7" fillId="0" borderId="10" xfId="0" applyFont="1" applyFill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2" fillId="0" borderId="0" xfId="0" applyFont="1" applyAlignment="1" applyProtection="1">
      <alignment horizontal="left" vertical="top" wrapText="1"/>
      <protection locked="0"/>
    </xf>
    <xf numFmtId="176" fontId="10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176" fontId="7" fillId="0" borderId="0" xfId="0" applyNumberFormat="1" applyFont="1" applyBorder="1" applyAlignment="1">
      <alignment horizontal="center" vertical="justify"/>
    </xf>
    <xf numFmtId="49" fontId="37" fillId="0" borderId="0" xfId="0" applyNumberFormat="1" applyFont="1" applyFill="1" applyAlignment="1">
      <alignment horizontal="center" vertical="top" wrapText="1"/>
    </xf>
    <xf numFmtId="0" fontId="37" fillId="0" borderId="0" xfId="0" applyFont="1" applyAlignment="1">
      <alignment horizontal="left" vertical="top" wrapText="1"/>
    </xf>
    <xf numFmtId="49" fontId="37" fillId="0" borderId="10" xfId="0" applyNumberFormat="1" applyFont="1" applyFill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justify"/>
    </xf>
    <xf numFmtId="0" fontId="9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176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176" fontId="9" fillId="0" borderId="0" xfId="0" applyNumberFormat="1" applyFont="1" applyAlignment="1">
      <alignment horizontal="right" vertical="top" wrapText="1"/>
    </xf>
    <xf numFmtId="0" fontId="9" fillId="0" borderId="12" xfId="0" applyFont="1" applyBorder="1" applyAlignment="1">
      <alignment vertical="top" wrapText="1"/>
    </xf>
    <xf numFmtId="176" fontId="9" fillId="0" borderId="12" xfId="0" applyNumberFormat="1" applyFont="1" applyBorder="1" applyAlignment="1">
      <alignment horizontal="center" vertical="justify"/>
    </xf>
    <xf numFmtId="176" fontId="8" fillId="0" borderId="12" xfId="0" applyNumberFormat="1" applyFont="1" applyBorder="1" applyAlignment="1">
      <alignment/>
    </xf>
    <xf numFmtId="0" fontId="38" fillId="0" borderId="11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 applyProtection="1">
      <alignment horizontal="left" vertical="top" wrapText="1"/>
      <protection locked="0"/>
    </xf>
    <xf numFmtId="176" fontId="9" fillId="0" borderId="0" xfId="0" applyNumberFormat="1" applyFont="1" applyAlignment="1">
      <alignment horizontal="justify" vertical="top" wrapText="1"/>
    </xf>
    <xf numFmtId="0" fontId="9" fillId="0" borderId="0" xfId="0" applyFont="1" applyAlignment="1">
      <alignment horizontal="left" vertical="center" wrapText="1"/>
    </xf>
    <xf numFmtId="49" fontId="7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/>
    </xf>
    <xf numFmtId="176" fontId="7" fillId="0" borderId="10" xfId="0" applyNumberFormat="1" applyFont="1" applyBorder="1" applyAlignment="1">
      <alignment horizontal="center" vertical="top"/>
    </xf>
    <xf numFmtId="0" fontId="9" fillId="0" borderId="10" xfId="0" applyFont="1" applyFill="1" applyBorder="1" applyAlignment="1">
      <alignment vertical="justify" wrapText="1"/>
    </xf>
    <xf numFmtId="0" fontId="7" fillId="0" borderId="10" xfId="0" applyFont="1" applyFill="1" applyBorder="1" applyAlignment="1">
      <alignment vertical="justify" wrapText="1"/>
    </xf>
    <xf numFmtId="176" fontId="9" fillId="0" borderId="11" xfId="0" applyNumberFormat="1" applyFont="1" applyBorder="1" applyAlignment="1">
      <alignment horizontal="center" vertical="top" wrapText="1"/>
    </xf>
    <xf numFmtId="176" fontId="9" fillId="0" borderId="0" xfId="0" applyNumberFormat="1" applyFont="1" applyAlignment="1">
      <alignment horizontal="center" vertical="top" wrapText="1"/>
    </xf>
    <xf numFmtId="176" fontId="9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49" fontId="9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 horizontal="left" vertical="top"/>
    </xf>
    <xf numFmtId="0" fontId="7" fillId="0" borderId="15" xfId="0" applyFont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vertical="top" wrapText="1"/>
    </xf>
    <xf numFmtId="0" fontId="9" fillId="0" borderId="0" xfId="0" applyFont="1" applyAlignment="1" applyProtection="1">
      <alignment horizontal="left" vertical="top" wrapText="1"/>
      <protection locked="0"/>
    </xf>
    <xf numFmtId="176" fontId="9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9" fillId="0" borderId="0" xfId="0" applyFont="1" applyAlignment="1">
      <alignment horizontal="justify" vertical="top"/>
    </xf>
    <xf numFmtId="0" fontId="12" fillId="0" borderId="11" xfId="0" applyFont="1" applyBorder="1" applyAlignment="1" applyProtection="1">
      <alignment horizontal="left" vertical="top" wrapText="1"/>
      <protection locked="0"/>
    </xf>
    <xf numFmtId="179" fontId="9" fillId="0" borderId="10" xfId="0" applyNumberFormat="1" applyFont="1" applyBorder="1" applyAlignment="1">
      <alignment horizontal="center" vertical="top" wrapText="1"/>
    </xf>
    <xf numFmtId="179" fontId="10" fillId="0" borderId="15" xfId="0" applyNumberFormat="1" applyFont="1" applyBorder="1" applyAlignment="1">
      <alignment vertical="top" wrapText="1"/>
    </xf>
    <xf numFmtId="179" fontId="10" fillId="0" borderId="10" xfId="0" applyNumberFormat="1" applyFont="1" applyBorder="1" applyAlignment="1">
      <alignment horizontal="center" vertical="justify"/>
    </xf>
    <xf numFmtId="176" fontId="9" fillId="0" borderId="10" xfId="0" applyNumberFormat="1" applyFont="1" applyBorder="1" applyAlignment="1">
      <alignment horizontal="justify" vertical="top" wrapText="1"/>
    </xf>
    <xf numFmtId="179" fontId="7" fillId="0" borderId="10" xfId="0" applyNumberFormat="1" applyFont="1" applyBorder="1" applyAlignment="1">
      <alignment horizontal="center" vertical="justify"/>
    </xf>
    <xf numFmtId="0" fontId="11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/>
    </xf>
    <xf numFmtId="0" fontId="9" fillId="0" borderId="10" xfId="0" applyNumberFormat="1" applyFont="1" applyBorder="1" applyAlignment="1">
      <alignment vertical="justify" wrapText="1"/>
    </xf>
    <xf numFmtId="0" fontId="18" fillId="0" borderId="1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78"/>
  <sheetViews>
    <sheetView tabSelected="1" view="pageBreakPreview" zoomScale="50" zoomScaleNormal="50" zoomScaleSheetLayoutView="50" zoomScalePageLayoutView="25" workbookViewId="0" topLeftCell="A1">
      <selection activeCell="F11" sqref="F11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15.25390625" style="0" customWidth="1"/>
    <col min="5" max="5" width="54.375" style="0" customWidth="1"/>
    <col min="6" max="6" width="92.625" style="0" customWidth="1"/>
    <col min="7" max="7" width="23.125" style="0" customWidth="1"/>
    <col min="8" max="8" width="21.375" style="0" customWidth="1"/>
    <col min="9" max="9" width="23.00390625" style="0" customWidth="1"/>
    <col min="11" max="11" width="19.25390625" style="0" customWidth="1"/>
  </cols>
  <sheetData>
    <row r="1" spans="8:9" ht="27.75" customHeight="1">
      <c r="H1" s="49" t="s">
        <v>135</v>
      </c>
      <c r="I1" s="42"/>
    </row>
    <row r="2" spans="8:9" ht="18.75">
      <c r="H2" s="49" t="s">
        <v>14</v>
      </c>
      <c r="I2" s="42"/>
    </row>
    <row r="3" spans="8:9" ht="18.75">
      <c r="H3" s="49" t="s">
        <v>132</v>
      </c>
      <c r="I3" s="42"/>
    </row>
    <row r="4" spans="5:9" ht="58.5" customHeight="1">
      <c r="E4" s="118" t="s">
        <v>63</v>
      </c>
      <c r="F4" s="118"/>
      <c r="G4" s="118"/>
      <c r="H4" s="118"/>
      <c r="I4" s="5"/>
    </row>
    <row r="5" spans="5:11" ht="24" thickBot="1">
      <c r="E5" s="5"/>
      <c r="F5" s="5"/>
      <c r="G5" s="5"/>
      <c r="H5" s="5" t="s">
        <v>4</v>
      </c>
      <c r="I5" s="5" t="s">
        <v>3</v>
      </c>
      <c r="K5" s="1"/>
    </row>
    <row r="6" spans="2:11" ht="12.75" customHeight="1">
      <c r="B6" s="113" t="s">
        <v>41</v>
      </c>
      <c r="C6" s="119" t="s">
        <v>15</v>
      </c>
      <c r="D6" s="113" t="s">
        <v>42</v>
      </c>
      <c r="E6" s="115" t="s">
        <v>43</v>
      </c>
      <c r="F6" s="115" t="s">
        <v>44</v>
      </c>
      <c r="G6" s="115" t="s">
        <v>0</v>
      </c>
      <c r="H6" s="115" t="s">
        <v>1</v>
      </c>
      <c r="I6" s="115" t="s">
        <v>45</v>
      </c>
      <c r="K6" s="112"/>
    </row>
    <row r="7" spans="2:11" ht="133.5" customHeight="1" thickBot="1">
      <c r="B7" s="117"/>
      <c r="C7" s="120"/>
      <c r="D7" s="114"/>
      <c r="E7" s="116"/>
      <c r="F7" s="116"/>
      <c r="G7" s="116"/>
      <c r="H7" s="116"/>
      <c r="I7" s="116"/>
      <c r="K7" s="112"/>
    </row>
    <row r="8" spans="2:9" ht="29.25" customHeight="1">
      <c r="B8" s="52"/>
      <c r="C8" s="45"/>
      <c r="D8" s="51"/>
      <c r="E8" s="6" t="s">
        <v>48</v>
      </c>
      <c r="F8" s="7"/>
      <c r="G8" s="8"/>
      <c r="H8" s="7"/>
      <c r="I8" s="8"/>
    </row>
    <row r="9" spans="2:9" ht="50.25" customHeight="1">
      <c r="B9" s="54"/>
      <c r="D9" s="54"/>
      <c r="F9" s="10" t="s">
        <v>29</v>
      </c>
      <c r="G9" s="11">
        <f>G10</f>
        <v>234</v>
      </c>
      <c r="H9" s="12"/>
      <c r="I9" s="8">
        <f aca="true" t="shared" si="0" ref="I9:I26">G9+H9</f>
        <v>234</v>
      </c>
    </row>
    <row r="10" spans="2:9" ht="54.75" customHeight="1">
      <c r="B10" s="53"/>
      <c r="C10" s="46" t="s">
        <v>5</v>
      </c>
      <c r="D10" s="46" t="s">
        <v>49</v>
      </c>
      <c r="E10" s="18" t="s">
        <v>6</v>
      </c>
      <c r="F10" s="19" t="s">
        <v>30</v>
      </c>
      <c r="G10" s="15">
        <v>234</v>
      </c>
      <c r="H10" s="12"/>
      <c r="I10" s="16">
        <f t="shared" si="0"/>
        <v>234</v>
      </c>
    </row>
    <row r="11" spans="2:9" ht="71.25" customHeight="1">
      <c r="B11" s="54"/>
      <c r="D11" s="54"/>
      <c r="F11" s="22" t="s">
        <v>46</v>
      </c>
      <c r="G11" s="17">
        <f>G12</f>
        <v>53.2</v>
      </c>
      <c r="H11" s="12"/>
      <c r="I11" s="8">
        <f t="shared" si="0"/>
        <v>53.2</v>
      </c>
    </row>
    <row r="12" spans="2:9" ht="53.25" customHeight="1">
      <c r="B12" s="54"/>
      <c r="C12" s="46" t="s">
        <v>7</v>
      </c>
      <c r="D12" s="46" t="s">
        <v>50</v>
      </c>
      <c r="E12" s="23" t="s">
        <v>8</v>
      </c>
      <c r="F12" s="14" t="s">
        <v>47</v>
      </c>
      <c r="G12" s="15">
        <v>53.2</v>
      </c>
      <c r="H12" s="12"/>
      <c r="I12" s="16">
        <f t="shared" si="0"/>
        <v>53.2</v>
      </c>
    </row>
    <row r="13" spans="2:9" ht="53.25" customHeight="1">
      <c r="B13" s="54"/>
      <c r="C13" s="46"/>
      <c r="D13" s="46"/>
      <c r="E13" s="23"/>
      <c r="F13" s="22" t="s">
        <v>72</v>
      </c>
      <c r="G13" s="17">
        <f>G14</f>
        <v>10</v>
      </c>
      <c r="H13" s="12"/>
      <c r="I13" s="8">
        <f t="shared" si="0"/>
        <v>10</v>
      </c>
    </row>
    <row r="14" spans="2:9" ht="110.25" customHeight="1">
      <c r="B14" s="54"/>
      <c r="C14" s="46" t="s">
        <v>73</v>
      </c>
      <c r="D14" s="46" t="s">
        <v>74</v>
      </c>
      <c r="E14" s="55" t="s">
        <v>75</v>
      </c>
      <c r="F14" s="74" t="s">
        <v>80</v>
      </c>
      <c r="G14" s="75">
        <v>10</v>
      </c>
      <c r="H14" s="76"/>
      <c r="I14" s="16">
        <f t="shared" si="0"/>
        <v>10</v>
      </c>
    </row>
    <row r="15" spans="2:9" ht="57.75" customHeight="1">
      <c r="B15" s="54"/>
      <c r="C15" s="46"/>
      <c r="D15" s="46"/>
      <c r="E15" s="78"/>
      <c r="F15" s="22" t="s">
        <v>89</v>
      </c>
      <c r="G15" s="17">
        <v>1.378</v>
      </c>
      <c r="H15" s="103">
        <f>H16+H17</f>
        <v>1081.33464</v>
      </c>
      <c r="I15" s="104">
        <f t="shared" si="0"/>
        <v>1082.71264</v>
      </c>
    </row>
    <row r="16" spans="2:21" ht="89.25" customHeight="1">
      <c r="B16" s="54"/>
      <c r="C16" s="46" t="s">
        <v>86</v>
      </c>
      <c r="D16" s="46" t="s">
        <v>87</v>
      </c>
      <c r="E16" s="77" t="s">
        <v>88</v>
      </c>
      <c r="F16" s="105" t="s">
        <v>98</v>
      </c>
      <c r="G16" s="86">
        <v>1.378</v>
      </c>
      <c r="H16" s="87"/>
      <c r="I16" s="88">
        <f t="shared" si="0"/>
        <v>1.378</v>
      </c>
      <c r="J16" s="71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3">
        <f>V16+Y16</f>
        <v>0</v>
      </c>
    </row>
    <row r="17" spans="2:21" ht="50.25" customHeight="1">
      <c r="B17" s="54"/>
      <c r="C17" s="46" t="s">
        <v>119</v>
      </c>
      <c r="D17" s="46" t="s">
        <v>87</v>
      </c>
      <c r="E17" s="101" t="s">
        <v>120</v>
      </c>
      <c r="F17" s="79" t="s">
        <v>121</v>
      </c>
      <c r="G17" s="86"/>
      <c r="H17" s="102">
        <v>1081.33464</v>
      </c>
      <c r="I17" s="102">
        <f t="shared" si="0"/>
        <v>1081.33464</v>
      </c>
      <c r="J17" s="71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3"/>
    </row>
    <row r="18" spans="2:9" ht="53.25" customHeight="1">
      <c r="B18" s="54"/>
      <c r="C18" s="46"/>
      <c r="D18" s="46"/>
      <c r="E18" s="23"/>
      <c r="F18" s="22" t="s">
        <v>76</v>
      </c>
      <c r="G18" s="17">
        <f>G19</f>
        <v>132</v>
      </c>
      <c r="H18" s="12"/>
      <c r="I18" s="8">
        <f t="shared" si="0"/>
        <v>132</v>
      </c>
    </row>
    <row r="19" spans="2:9" ht="77.25" customHeight="1">
      <c r="B19" s="54"/>
      <c r="C19" s="46" t="s">
        <v>77</v>
      </c>
      <c r="D19" s="46" t="s">
        <v>78</v>
      </c>
      <c r="E19" s="20" t="s">
        <v>79</v>
      </c>
      <c r="F19" s="69" t="s">
        <v>85</v>
      </c>
      <c r="G19" s="15">
        <f>32+100</f>
        <v>132</v>
      </c>
      <c r="H19" s="12"/>
      <c r="I19" s="16">
        <f t="shared" si="0"/>
        <v>132</v>
      </c>
    </row>
    <row r="20" spans="2:9" ht="57.75" customHeight="1">
      <c r="B20" s="54"/>
      <c r="C20" s="46"/>
      <c r="D20" s="46"/>
      <c r="E20" s="20"/>
      <c r="F20" s="10" t="s">
        <v>108</v>
      </c>
      <c r="G20" s="15">
        <f>G21+G22</f>
        <v>124.951</v>
      </c>
      <c r="H20" s="15">
        <f>H21+H22</f>
        <v>16.5</v>
      </c>
      <c r="I20" s="16">
        <f t="shared" si="0"/>
        <v>141.451</v>
      </c>
    </row>
    <row r="21" spans="2:9" ht="99.75" customHeight="1">
      <c r="B21" s="54"/>
      <c r="C21" s="46" t="s">
        <v>105</v>
      </c>
      <c r="D21" s="46" t="s">
        <v>106</v>
      </c>
      <c r="E21" s="20" t="s">
        <v>107</v>
      </c>
      <c r="F21" s="69" t="s">
        <v>112</v>
      </c>
      <c r="G21" s="15">
        <v>45</v>
      </c>
      <c r="H21" s="96">
        <v>16.5</v>
      </c>
      <c r="I21" s="15">
        <f t="shared" si="0"/>
        <v>61.5</v>
      </c>
    </row>
    <row r="22" spans="2:9" ht="77.25" customHeight="1">
      <c r="B22" s="54"/>
      <c r="C22" s="46" t="s">
        <v>109</v>
      </c>
      <c r="D22" s="98" t="s">
        <v>110</v>
      </c>
      <c r="E22" s="95" t="s">
        <v>111</v>
      </c>
      <c r="F22" s="97" t="s">
        <v>113</v>
      </c>
      <c r="G22" s="15">
        <v>79.951</v>
      </c>
      <c r="H22" s="12"/>
      <c r="I22" s="15">
        <f t="shared" si="0"/>
        <v>79.951</v>
      </c>
    </row>
    <row r="23" spans="2:9" ht="59.25" customHeight="1">
      <c r="B23" s="54"/>
      <c r="C23" s="46"/>
      <c r="D23" s="98"/>
      <c r="E23" s="20"/>
      <c r="F23" s="22" t="s">
        <v>89</v>
      </c>
      <c r="G23" s="15">
        <f>G24</f>
        <v>70</v>
      </c>
      <c r="H23" s="12"/>
      <c r="I23" s="15">
        <f>I24</f>
        <v>70</v>
      </c>
    </row>
    <row r="24" spans="2:9" ht="200.25" customHeight="1">
      <c r="B24" s="54"/>
      <c r="C24" s="46" t="s">
        <v>105</v>
      </c>
      <c r="D24" s="98" t="s">
        <v>106</v>
      </c>
      <c r="E24" s="20" t="s">
        <v>107</v>
      </c>
      <c r="F24" s="109" t="s">
        <v>129</v>
      </c>
      <c r="G24" s="15">
        <v>70</v>
      </c>
      <c r="H24" s="12"/>
      <c r="I24" s="15">
        <f t="shared" si="0"/>
        <v>70</v>
      </c>
    </row>
    <row r="25" spans="2:9" ht="77.25" customHeight="1">
      <c r="B25" s="54"/>
      <c r="C25" s="46"/>
      <c r="D25" s="98"/>
      <c r="E25" s="13"/>
      <c r="F25" s="99" t="s">
        <v>114</v>
      </c>
      <c r="G25" s="17">
        <f>G26</f>
        <v>1300</v>
      </c>
      <c r="H25" s="12"/>
      <c r="I25" s="17">
        <f t="shared" si="0"/>
        <v>1300</v>
      </c>
    </row>
    <row r="26" spans="2:9" ht="170.25" customHeight="1">
      <c r="B26" s="54"/>
      <c r="C26" s="46" t="s">
        <v>115</v>
      </c>
      <c r="D26" s="94" t="s">
        <v>116</v>
      </c>
      <c r="E26" s="13" t="s">
        <v>117</v>
      </c>
      <c r="F26" s="100" t="s">
        <v>134</v>
      </c>
      <c r="G26" s="15">
        <f>300+1000</f>
        <v>1300</v>
      </c>
      <c r="H26" s="12"/>
      <c r="I26" s="15">
        <f t="shared" si="0"/>
        <v>1300</v>
      </c>
    </row>
    <row r="27" spans="2:9" ht="77.25" customHeight="1">
      <c r="B27" s="54"/>
      <c r="C27" s="46"/>
      <c r="D27" s="98"/>
      <c r="E27" s="95"/>
      <c r="F27" s="110"/>
      <c r="G27" s="15"/>
      <c r="H27" s="12"/>
      <c r="I27" s="15"/>
    </row>
    <row r="28" spans="2:9" ht="23.25">
      <c r="B28" s="54"/>
      <c r="C28" s="46"/>
      <c r="D28" s="46"/>
      <c r="E28" s="26" t="s">
        <v>61</v>
      </c>
      <c r="F28" s="49"/>
      <c r="G28" s="8">
        <f>G9+G11+G13+G18+G15+G20+G25+G23</f>
        <v>1925.529</v>
      </c>
      <c r="H28" s="104">
        <f>H9+H11+H13+H18+H15+H20</f>
        <v>1097.83464</v>
      </c>
      <c r="I28" s="104">
        <f>G28+H28</f>
        <v>3023.36364</v>
      </c>
    </row>
    <row r="29" spans="2:9" ht="48.75" customHeight="1">
      <c r="B29" s="54"/>
      <c r="C29" s="47"/>
      <c r="D29" s="47"/>
      <c r="E29" s="27" t="s">
        <v>34</v>
      </c>
      <c r="F29" s="7"/>
      <c r="G29" s="8"/>
      <c r="H29" s="12"/>
      <c r="I29" s="8"/>
    </row>
    <row r="30" spans="2:9" ht="50.25" customHeight="1">
      <c r="B30" s="54"/>
      <c r="C30" s="46"/>
      <c r="D30" s="46"/>
      <c r="E30" s="28"/>
      <c r="F30" s="10" t="s">
        <v>71</v>
      </c>
      <c r="G30" s="11">
        <f>G31+G32+G33+G34</f>
        <v>2260.89</v>
      </c>
      <c r="H30" s="25"/>
      <c r="I30" s="8">
        <f aca="true" t="shared" si="1" ref="I30:I40">G30+H30</f>
        <v>2260.89</v>
      </c>
    </row>
    <row r="31" spans="2:9" ht="57.75" customHeight="1">
      <c r="B31" s="54"/>
      <c r="C31" s="46" t="s">
        <v>7</v>
      </c>
      <c r="D31" s="46" t="s">
        <v>50</v>
      </c>
      <c r="E31" s="28" t="s">
        <v>8</v>
      </c>
      <c r="F31" s="19" t="s">
        <v>55</v>
      </c>
      <c r="G31" s="15">
        <f>1025.1-25-166.75+115+185+17</f>
        <v>1150.35</v>
      </c>
      <c r="H31" s="29"/>
      <c r="I31" s="16">
        <f t="shared" si="1"/>
        <v>1150.35</v>
      </c>
    </row>
    <row r="32" spans="2:9" ht="104.25" customHeight="1">
      <c r="B32" s="54"/>
      <c r="C32" s="46" t="s">
        <v>94</v>
      </c>
      <c r="D32" s="46" t="s">
        <v>95</v>
      </c>
      <c r="E32" s="23" t="s">
        <v>96</v>
      </c>
      <c r="F32" s="14" t="s">
        <v>97</v>
      </c>
      <c r="G32" s="15">
        <v>993.1</v>
      </c>
      <c r="H32" s="29"/>
      <c r="I32" s="16">
        <f t="shared" si="1"/>
        <v>993.1</v>
      </c>
    </row>
    <row r="33" spans="2:9" ht="65.25" customHeight="1">
      <c r="B33" s="54"/>
      <c r="C33" s="46"/>
      <c r="D33" s="46"/>
      <c r="E33" s="23"/>
      <c r="F33" s="14" t="s">
        <v>118</v>
      </c>
      <c r="G33" s="15">
        <f>210-70-13.26-14.3</f>
        <v>112.44</v>
      </c>
      <c r="H33" s="29"/>
      <c r="I33" s="16">
        <f t="shared" si="1"/>
        <v>112.44</v>
      </c>
    </row>
    <row r="34" spans="2:9" ht="120.75" customHeight="1">
      <c r="B34" s="54"/>
      <c r="C34" s="46"/>
      <c r="D34" s="46"/>
      <c r="E34" s="23"/>
      <c r="F34" s="14" t="s">
        <v>130</v>
      </c>
      <c r="G34" s="15">
        <v>5</v>
      </c>
      <c r="H34" s="29"/>
      <c r="I34" s="16">
        <f t="shared" si="1"/>
        <v>5</v>
      </c>
    </row>
    <row r="35" spans="2:9" ht="51.75" customHeight="1">
      <c r="B35" s="54"/>
      <c r="C35" s="46"/>
      <c r="D35" s="46"/>
      <c r="E35" s="9"/>
      <c r="F35" s="10" t="s">
        <v>38</v>
      </c>
      <c r="G35" s="11">
        <f>G36+G37+G38</f>
        <v>159.98</v>
      </c>
      <c r="H35" s="12"/>
      <c r="I35" s="8">
        <f t="shared" si="1"/>
        <v>159.98</v>
      </c>
    </row>
    <row r="36" spans="2:9" ht="53.25" customHeight="1">
      <c r="B36" s="54"/>
      <c r="C36" s="46" t="s">
        <v>18</v>
      </c>
      <c r="D36" s="46" t="s">
        <v>51</v>
      </c>
      <c r="E36" s="13" t="s">
        <v>19</v>
      </c>
      <c r="F36" s="14" t="s">
        <v>37</v>
      </c>
      <c r="G36" s="15">
        <f>20+12.46+3.12</f>
        <v>35.58</v>
      </c>
      <c r="H36" s="12"/>
      <c r="I36" s="16">
        <f t="shared" si="1"/>
        <v>35.58</v>
      </c>
    </row>
    <row r="37" spans="2:9" ht="120.75" customHeight="1">
      <c r="B37" s="53"/>
      <c r="C37" s="46" t="s">
        <v>27</v>
      </c>
      <c r="D37" s="46" t="s">
        <v>51</v>
      </c>
      <c r="E37" s="13" t="s">
        <v>28</v>
      </c>
      <c r="F37" s="14" t="s">
        <v>31</v>
      </c>
      <c r="G37" s="15">
        <f>20-3.12</f>
        <v>16.88</v>
      </c>
      <c r="H37" s="12"/>
      <c r="I37" s="16">
        <f t="shared" si="1"/>
        <v>16.88</v>
      </c>
    </row>
    <row r="38" spans="2:9" ht="68.25" customHeight="1">
      <c r="B38" s="54"/>
      <c r="C38" s="46" t="s">
        <v>17</v>
      </c>
      <c r="D38" s="46" t="s">
        <v>51</v>
      </c>
      <c r="E38" s="55" t="s">
        <v>62</v>
      </c>
      <c r="F38" s="14" t="s">
        <v>32</v>
      </c>
      <c r="G38" s="15">
        <f>105.72+1.8</f>
        <v>107.52</v>
      </c>
      <c r="H38" s="12"/>
      <c r="I38" s="16">
        <f t="shared" si="1"/>
        <v>107.52</v>
      </c>
    </row>
    <row r="39" spans="2:9" ht="69.75" customHeight="1" hidden="1">
      <c r="B39" s="53"/>
      <c r="C39" s="46"/>
      <c r="D39" s="46"/>
      <c r="E39" s="21"/>
      <c r="F39" s="50"/>
      <c r="G39" s="24"/>
      <c r="H39" s="25"/>
      <c r="I39" s="16">
        <f t="shared" si="1"/>
        <v>0</v>
      </c>
    </row>
    <row r="40" spans="2:9" ht="42.75" customHeight="1">
      <c r="B40" s="54"/>
      <c r="C40" s="46"/>
      <c r="D40" s="46"/>
      <c r="E40" s="21"/>
      <c r="F40" s="50" t="s">
        <v>92</v>
      </c>
      <c r="G40" s="83">
        <f>G41</f>
        <v>15</v>
      </c>
      <c r="H40" s="25"/>
      <c r="I40" s="8">
        <f t="shared" si="1"/>
        <v>15</v>
      </c>
    </row>
    <row r="41" spans="2:9" ht="59.25" customHeight="1">
      <c r="B41" s="54"/>
      <c r="C41" s="46" t="s">
        <v>90</v>
      </c>
      <c r="D41" s="46" t="s">
        <v>74</v>
      </c>
      <c r="E41" s="80" t="s">
        <v>91</v>
      </c>
      <c r="F41" s="38" t="s">
        <v>103</v>
      </c>
      <c r="G41" s="24">
        <v>15</v>
      </c>
      <c r="H41" s="25"/>
      <c r="I41" s="16">
        <f>G41+H41</f>
        <v>15</v>
      </c>
    </row>
    <row r="42" spans="2:9" ht="28.5" customHeight="1">
      <c r="B42" s="53"/>
      <c r="C42" s="46"/>
      <c r="D42" s="46"/>
      <c r="E42" s="30" t="s">
        <v>2</v>
      </c>
      <c r="F42" s="7"/>
      <c r="G42" s="8">
        <f>G35+G30+G41</f>
        <v>2435.87</v>
      </c>
      <c r="H42" s="8">
        <f>H35+H30+H41</f>
        <v>0</v>
      </c>
      <c r="I42" s="8">
        <f>I35+I30+I41</f>
        <v>2435.87</v>
      </c>
    </row>
    <row r="43" spans="2:9" ht="54.75" customHeight="1">
      <c r="B43" s="54"/>
      <c r="C43" s="47"/>
      <c r="D43" s="47"/>
      <c r="E43" s="31" t="s">
        <v>33</v>
      </c>
      <c r="F43" s="7"/>
      <c r="G43" s="8"/>
      <c r="H43" s="32"/>
      <c r="I43" s="16"/>
    </row>
    <row r="44" spans="2:9" ht="60" customHeight="1">
      <c r="B44" s="54"/>
      <c r="C44" s="46"/>
      <c r="D44" s="46"/>
      <c r="E44" s="6"/>
      <c r="F44" s="10" t="s">
        <v>58</v>
      </c>
      <c r="G44" s="11">
        <f>G45+G46+G47+G48+G49+G50+G51+G53+G54</f>
        <v>274.07</v>
      </c>
      <c r="H44" s="12"/>
      <c r="I44" s="8">
        <f aca="true" t="shared" si="2" ref="I44:I55">G44+H44</f>
        <v>274.07</v>
      </c>
    </row>
    <row r="45" spans="2:9" ht="50.25" customHeight="1">
      <c r="B45" s="54"/>
      <c r="C45" s="46" t="s">
        <v>10</v>
      </c>
      <c r="D45" s="46" t="s">
        <v>52</v>
      </c>
      <c r="E45" s="14" t="s">
        <v>9</v>
      </c>
      <c r="F45" s="36" t="s">
        <v>22</v>
      </c>
      <c r="G45" s="16">
        <v>10</v>
      </c>
      <c r="H45" s="12"/>
      <c r="I45" s="16">
        <f t="shared" si="2"/>
        <v>10</v>
      </c>
    </row>
    <row r="46" spans="2:9" ht="52.5" customHeight="1">
      <c r="B46" s="54"/>
      <c r="C46" s="46" t="s">
        <v>4</v>
      </c>
      <c r="D46" s="46"/>
      <c r="E46" s="14" t="s">
        <v>4</v>
      </c>
      <c r="F46" s="34" t="s">
        <v>23</v>
      </c>
      <c r="G46" s="16">
        <v>1.8</v>
      </c>
      <c r="H46" s="12"/>
      <c r="I46" s="16">
        <f t="shared" si="2"/>
        <v>1.8</v>
      </c>
    </row>
    <row r="47" spans="2:9" ht="129" customHeight="1">
      <c r="B47" s="54"/>
      <c r="C47" s="46"/>
      <c r="D47" s="46"/>
      <c r="E47" s="14"/>
      <c r="F47" s="34" t="s">
        <v>36</v>
      </c>
      <c r="G47" s="16">
        <v>9.646</v>
      </c>
      <c r="H47" s="12"/>
      <c r="I47" s="16">
        <f t="shared" si="2"/>
        <v>9.646</v>
      </c>
    </row>
    <row r="48" spans="2:9" ht="142.5" customHeight="1">
      <c r="B48" s="54"/>
      <c r="C48" s="46"/>
      <c r="D48" s="46"/>
      <c r="F48" s="34" t="s">
        <v>40</v>
      </c>
      <c r="G48" s="16">
        <v>5</v>
      </c>
      <c r="H48" s="12"/>
      <c r="I48" s="16">
        <f t="shared" si="2"/>
        <v>5</v>
      </c>
    </row>
    <row r="49" spans="2:9" ht="57.75" customHeight="1">
      <c r="B49" s="54"/>
      <c r="C49" s="46" t="s">
        <v>13</v>
      </c>
      <c r="D49" s="46" t="s">
        <v>53</v>
      </c>
      <c r="E49" s="37" t="s">
        <v>20</v>
      </c>
      <c r="F49" s="37" t="s">
        <v>24</v>
      </c>
      <c r="G49" s="15">
        <f>41.32+0.73</f>
        <v>42.05</v>
      </c>
      <c r="H49" s="12"/>
      <c r="I49" s="16">
        <f t="shared" si="2"/>
        <v>42.05</v>
      </c>
    </row>
    <row r="50" spans="2:9" ht="123" customHeight="1">
      <c r="B50" s="54"/>
      <c r="C50" s="46" t="s">
        <v>11</v>
      </c>
      <c r="D50" s="46" t="s">
        <v>53</v>
      </c>
      <c r="E50" s="37" t="s">
        <v>12</v>
      </c>
      <c r="F50" s="37" t="s">
        <v>25</v>
      </c>
      <c r="G50" s="16">
        <f>19.8-2.8</f>
        <v>17</v>
      </c>
      <c r="H50" s="12"/>
      <c r="I50" s="16">
        <f t="shared" si="2"/>
        <v>17</v>
      </c>
    </row>
    <row r="51" spans="2:9" ht="77.25" customHeight="1">
      <c r="B51" s="53"/>
      <c r="C51" s="46"/>
      <c r="D51" s="46"/>
      <c r="E51" s="6"/>
      <c r="F51" s="38" t="s">
        <v>26</v>
      </c>
      <c r="G51" s="16">
        <v>4</v>
      </c>
      <c r="H51" s="12"/>
      <c r="I51" s="16">
        <f t="shared" si="2"/>
        <v>4</v>
      </c>
    </row>
    <row r="52" spans="2:9" ht="1.5" customHeight="1" hidden="1">
      <c r="B52" s="53"/>
      <c r="C52" s="46"/>
      <c r="D52" s="46"/>
      <c r="E52" s="33"/>
      <c r="F52" s="39"/>
      <c r="G52" s="8"/>
      <c r="H52" s="12"/>
      <c r="I52" s="16">
        <f t="shared" si="2"/>
        <v>0</v>
      </c>
    </row>
    <row r="53" spans="2:9" ht="52.5" customHeight="1">
      <c r="B53" s="54"/>
      <c r="C53" s="66" t="s">
        <v>67</v>
      </c>
      <c r="D53" s="66" t="s">
        <v>65</v>
      </c>
      <c r="E53" s="67" t="s">
        <v>68</v>
      </c>
      <c r="F53" s="68" t="s">
        <v>69</v>
      </c>
      <c r="G53" s="16">
        <f>18+6.43+9.3</f>
        <v>33.730000000000004</v>
      </c>
      <c r="H53" s="12"/>
      <c r="I53" s="16">
        <f t="shared" si="2"/>
        <v>33.730000000000004</v>
      </c>
    </row>
    <row r="54" spans="2:9" ht="78" customHeight="1">
      <c r="B54" s="53"/>
      <c r="C54" s="64" t="s">
        <v>64</v>
      </c>
      <c r="D54" s="66" t="s">
        <v>65</v>
      </c>
      <c r="E54" s="65" t="s">
        <v>66</v>
      </c>
      <c r="F54" s="67" t="s">
        <v>70</v>
      </c>
      <c r="G54" s="16">
        <f>44+55.844+51</f>
        <v>150.844</v>
      </c>
      <c r="H54" s="12"/>
      <c r="I54" s="16">
        <f t="shared" si="2"/>
        <v>150.844</v>
      </c>
    </row>
    <row r="55" spans="2:9" ht="41.25" customHeight="1">
      <c r="B55" s="54"/>
      <c r="C55" s="48"/>
      <c r="D55" s="48"/>
      <c r="E55" s="40"/>
      <c r="F55" s="10" t="s">
        <v>57</v>
      </c>
      <c r="G55" s="11">
        <f>G57+G58+G56</f>
        <v>95.694</v>
      </c>
      <c r="H55" s="12"/>
      <c r="I55" s="8">
        <f t="shared" si="2"/>
        <v>95.694</v>
      </c>
    </row>
    <row r="56" spans="2:9" ht="79.5" customHeight="1">
      <c r="B56" s="54"/>
      <c r="C56" s="46" t="s">
        <v>16</v>
      </c>
      <c r="D56" s="46" t="s">
        <v>54</v>
      </c>
      <c r="E56" s="33" t="s">
        <v>21</v>
      </c>
      <c r="F56" s="35" t="s">
        <v>35</v>
      </c>
      <c r="G56" s="16">
        <v>67</v>
      </c>
      <c r="H56" s="12"/>
      <c r="I56" s="16">
        <f>G56</f>
        <v>67</v>
      </c>
    </row>
    <row r="57" spans="2:9" ht="61.5" customHeight="1">
      <c r="B57" s="53"/>
      <c r="C57" s="46" t="s">
        <v>10</v>
      </c>
      <c r="D57" s="46" t="s">
        <v>52</v>
      </c>
      <c r="E57" s="14" t="s">
        <v>9</v>
      </c>
      <c r="F57" s="36" t="s">
        <v>22</v>
      </c>
      <c r="G57" s="16">
        <v>9.994</v>
      </c>
      <c r="H57" s="12"/>
      <c r="I57" s="16">
        <f>G57+H57</f>
        <v>9.994</v>
      </c>
    </row>
    <row r="58" spans="2:9" ht="51" customHeight="1">
      <c r="B58" s="54"/>
      <c r="C58" s="46" t="s">
        <v>13</v>
      </c>
      <c r="D58" s="46" t="s">
        <v>53</v>
      </c>
      <c r="E58" s="37" t="s">
        <v>20</v>
      </c>
      <c r="F58" s="37" t="s">
        <v>39</v>
      </c>
      <c r="G58" s="16">
        <f>18.68+0.02</f>
        <v>18.7</v>
      </c>
      <c r="H58" s="12"/>
      <c r="I58" s="16">
        <f>G58+H58</f>
        <v>18.7</v>
      </c>
    </row>
    <row r="59" spans="2:9" ht="23.25" hidden="1">
      <c r="B59" s="53"/>
      <c r="C59" s="46"/>
      <c r="D59" s="46"/>
      <c r="E59" s="26"/>
      <c r="F59" s="10"/>
      <c r="G59" s="8"/>
      <c r="H59" s="12"/>
      <c r="I59" s="8"/>
    </row>
    <row r="60" spans="2:9" ht="197.25" customHeight="1" hidden="1">
      <c r="B60" s="53"/>
      <c r="C60" s="46"/>
      <c r="D60" s="46"/>
      <c r="E60" s="20"/>
      <c r="F60" s="19"/>
      <c r="G60" s="15"/>
      <c r="H60" s="12"/>
      <c r="I60" s="16"/>
    </row>
    <row r="61" spans="2:9" ht="41.25" customHeight="1">
      <c r="B61" s="53"/>
      <c r="C61" s="81"/>
      <c r="D61" s="81"/>
      <c r="E61" s="82" t="s">
        <v>2</v>
      </c>
      <c r="F61" s="22"/>
      <c r="G61" s="83">
        <f>G55+G44</f>
        <v>369.764</v>
      </c>
      <c r="H61" s="83">
        <f>H55+H44</f>
        <v>0</v>
      </c>
      <c r="I61" s="83">
        <f>I55+I44</f>
        <v>369.764</v>
      </c>
    </row>
    <row r="62" spans="2:9" ht="36.75" customHeight="1">
      <c r="B62" s="54"/>
      <c r="C62" s="46"/>
      <c r="D62" s="46"/>
      <c r="E62" s="70" t="s">
        <v>81</v>
      </c>
      <c r="F62" s="84"/>
      <c r="G62" s="15"/>
      <c r="H62" s="12"/>
      <c r="I62" s="16"/>
    </row>
    <row r="63" spans="2:9" ht="95.25" customHeight="1">
      <c r="B63" s="54"/>
      <c r="C63" s="46"/>
      <c r="D63" s="46"/>
      <c r="E63" s="70"/>
      <c r="F63" s="85" t="s">
        <v>93</v>
      </c>
      <c r="G63" s="17">
        <f>G64+G65</f>
        <v>57</v>
      </c>
      <c r="H63" s="12"/>
      <c r="I63" s="17">
        <f>I64+I65</f>
        <v>57</v>
      </c>
    </row>
    <row r="64" spans="2:9" ht="39.75" customHeight="1">
      <c r="B64" s="54"/>
      <c r="C64" s="46" t="s">
        <v>122</v>
      </c>
      <c r="D64" s="46" t="s">
        <v>123</v>
      </c>
      <c r="E64" s="107" t="s">
        <v>124</v>
      </c>
      <c r="F64" s="84" t="s">
        <v>125</v>
      </c>
      <c r="G64" s="17">
        <v>20</v>
      </c>
      <c r="H64" s="12"/>
      <c r="I64" s="8">
        <f>G64+H64</f>
        <v>20</v>
      </c>
    </row>
    <row r="65" spans="2:9" ht="60.75" customHeight="1">
      <c r="B65" s="54"/>
      <c r="C65" s="46" t="s">
        <v>82</v>
      </c>
      <c r="D65" s="46" t="s">
        <v>83</v>
      </c>
      <c r="E65" s="20" t="s">
        <v>84</v>
      </c>
      <c r="F65" s="69" t="s">
        <v>104</v>
      </c>
      <c r="G65" s="15">
        <f>15+22</f>
        <v>37</v>
      </c>
      <c r="H65" s="12"/>
      <c r="I65" s="16">
        <f>G65+H65</f>
        <v>37</v>
      </c>
    </row>
    <row r="66" spans="2:9" ht="23.25">
      <c r="B66" s="54"/>
      <c r="C66" s="46"/>
      <c r="D66" s="46"/>
      <c r="E66" s="26" t="s">
        <v>2</v>
      </c>
      <c r="F66" s="7"/>
      <c r="G66" s="8">
        <f>G63</f>
        <v>57</v>
      </c>
      <c r="H66" s="12"/>
      <c r="I66" s="8">
        <f>G66+H66</f>
        <v>57</v>
      </c>
    </row>
    <row r="67" spans="2:9" ht="45">
      <c r="B67" s="54"/>
      <c r="C67" s="46"/>
      <c r="D67" s="46"/>
      <c r="E67" s="89" t="s">
        <v>133</v>
      </c>
      <c r="F67" s="7"/>
      <c r="G67" s="8"/>
      <c r="H67" s="12"/>
      <c r="I67" s="8"/>
    </row>
    <row r="68" spans="2:9" ht="99" customHeight="1">
      <c r="B68" s="53"/>
      <c r="C68" s="46"/>
      <c r="D68" s="46"/>
      <c r="E68" s="92"/>
      <c r="F68" s="22" t="s">
        <v>101</v>
      </c>
      <c r="G68" s="8">
        <f>G69</f>
        <v>30.988</v>
      </c>
      <c r="H68" s="12"/>
      <c r="I68" s="8">
        <f>G68+H68</f>
        <v>30.988</v>
      </c>
    </row>
    <row r="69" spans="2:9" ht="23.25">
      <c r="B69" s="54"/>
      <c r="C69" s="90" t="s">
        <v>99</v>
      </c>
      <c r="D69" s="93" t="s">
        <v>83</v>
      </c>
      <c r="E69" s="91" t="s">
        <v>100</v>
      </c>
      <c r="F69" s="14" t="s">
        <v>102</v>
      </c>
      <c r="G69" s="16">
        <v>30.988</v>
      </c>
      <c r="H69" s="12"/>
      <c r="I69" s="16">
        <f>G69+H69</f>
        <v>30.988</v>
      </c>
    </row>
    <row r="70" spans="2:9" ht="52.5" customHeight="1">
      <c r="B70" s="54"/>
      <c r="C70" s="93"/>
      <c r="D70" s="93"/>
      <c r="E70" s="108"/>
      <c r="F70" s="22" t="s">
        <v>89</v>
      </c>
      <c r="G70" s="8">
        <f>G71</f>
        <v>13.05</v>
      </c>
      <c r="H70" s="8"/>
      <c r="I70" s="8">
        <f>I71</f>
        <v>13.05</v>
      </c>
    </row>
    <row r="71" spans="2:9" ht="46.5">
      <c r="B71" s="54"/>
      <c r="C71" s="98" t="s">
        <v>126</v>
      </c>
      <c r="D71" s="98" t="s">
        <v>127</v>
      </c>
      <c r="E71" s="33" t="s">
        <v>128</v>
      </c>
      <c r="F71" s="14" t="s">
        <v>131</v>
      </c>
      <c r="G71" s="16">
        <v>13.05</v>
      </c>
      <c r="H71" s="12"/>
      <c r="I71" s="16">
        <f>G71+H71</f>
        <v>13.05</v>
      </c>
    </row>
    <row r="72" spans="2:9" ht="23.25">
      <c r="B72" s="53"/>
      <c r="C72" s="46"/>
      <c r="D72" s="46"/>
      <c r="E72" s="26" t="s">
        <v>2</v>
      </c>
      <c r="F72" s="7"/>
      <c r="G72" s="8">
        <f>G68+G70</f>
        <v>44.038</v>
      </c>
      <c r="H72" s="12"/>
      <c r="I72" s="8">
        <f>G72+H72</f>
        <v>44.038</v>
      </c>
    </row>
    <row r="73" spans="2:9" ht="39" customHeight="1">
      <c r="B73" s="54"/>
      <c r="C73" s="46"/>
      <c r="D73" s="46"/>
      <c r="E73" s="41" t="s">
        <v>56</v>
      </c>
      <c r="F73" s="58"/>
      <c r="G73" s="17">
        <f>G42+G66+G28+G61+G72</f>
        <v>4832.200999999999</v>
      </c>
      <c r="H73" s="106">
        <f>H42+H66+H28</f>
        <v>1097.83464</v>
      </c>
      <c r="I73" s="106">
        <f>G73+H73</f>
        <v>5930.035639999999</v>
      </c>
    </row>
    <row r="74" spans="3:9" ht="22.5">
      <c r="C74" s="111"/>
      <c r="D74" s="111"/>
      <c r="E74" s="111"/>
      <c r="F74" s="111"/>
      <c r="G74" s="59"/>
      <c r="H74" s="60"/>
      <c r="I74" s="63"/>
    </row>
    <row r="75" spans="3:9" ht="22.5">
      <c r="C75" s="111"/>
      <c r="D75" s="111"/>
      <c r="E75" s="111"/>
      <c r="F75" s="111"/>
      <c r="G75" s="59"/>
      <c r="H75" s="62"/>
      <c r="I75" s="61"/>
    </row>
    <row r="76" spans="2:9" ht="33" customHeight="1">
      <c r="B76" s="57" t="s">
        <v>59</v>
      </c>
      <c r="C76" s="57"/>
      <c r="D76" s="57"/>
      <c r="E76" s="56"/>
      <c r="F76" s="44"/>
      <c r="G76" s="44" t="s">
        <v>60</v>
      </c>
      <c r="H76" s="2"/>
      <c r="I76" s="4"/>
    </row>
    <row r="77" spans="2:8" ht="23.25">
      <c r="B77" s="57"/>
      <c r="C77" s="57"/>
      <c r="D77" s="57"/>
      <c r="E77" s="43"/>
      <c r="F77" s="44"/>
      <c r="H77" s="2"/>
    </row>
    <row r="78" ht="12.75">
      <c r="G78" s="3"/>
    </row>
  </sheetData>
  <sheetProtection/>
  <mergeCells count="11">
    <mergeCell ref="B6:B7"/>
    <mergeCell ref="H6:H7"/>
    <mergeCell ref="E4:H4"/>
    <mergeCell ref="F6:F7"/>
    <mergeCell ref="G6:G7"/>
    <mergeCell ref="C6:C7"/>
    <mergeCell ref="C74:F75"/>
    <mergeCell ref="K6:K7"/>
    <mergeCell ref="D6:D7"/>
    <mergeCell ref="E6:E7"/>
    <mergeCell ref="I6:I7"/>
  </mergeCells>
  <conditionalFormatting sqref="U16:U17">
    <cfRule type="cellIs" priority="1" dxfId="0" operator="equal" stopIfTrue="1">
      <formula>0</formula>
    </cfRule>
  </conditionalFormatting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48" r:id="rId1"/>
  <headerFooter alignWithMargins="0">
    <oddFooter>&amp;CСтраница &amp;P</oddFooter>
  </headerFooter>
  <rowBreaks count="3" manualBreakCount="3">
    <brk id="20" max="8" man="1"/>
    <brk id="31" max="8" man="1"/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2016-07-25T09:54:14Z</cp:lastPrinted>
  <dcterms:created xsi:type="dcterms:W3CDTF">2009-12-17T12:30:57Z</dcterms:created>
  <dcterms:modified xsi:type="dcterms:W3CDTF">2016-07-29T11:54:41Z</dcterms:modified>
  <cp:category/>
  <cp:version/>
  <cp:contentType/>
  <cp:contentStatus/>
</cp:coreProperties>
</file>