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<sst xmlns="http://schemas.openxmlformats.org/spreadsheetml/2006/main" count="73" uniqueCount="66">
  <si>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</si>
  <si>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</si>
  <si>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</si>
  <si>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</si>
  <si>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</si>
  <si>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</si>
  <si>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</si>
  <si>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</si>
  <si>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</si>
  <si>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</si>
  <si>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</si>
  <si>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</si>
  <si>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</si>
  <si>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</si>
  <si>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</si>
  <si>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</si>
  <si>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</si>
  <si>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</si>
  <si>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</si>
  <si>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</si>
  <si>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</si>
  <si>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</si>
  <si>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</si>
  <si>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</si>
  <si>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</si>
  <si>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</si>
  <si>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</si>
  <si>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</si>
  <si>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</si>
  <si>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</si>
  <si>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</si>
  <si>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</si>
  <si>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</si>
  <si>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</si>
  <si>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</si>
  <si>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</si>
  <si>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</si>
  <si>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</si>
  <si>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</si>
  <si>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</si>
  <si>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</si>
  <si>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</si>
  <si>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</si>
  <si>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</si>
  <si>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</si>
  <si>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</si>
  <si>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</si>
  <si>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</si>
  <si>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</si>
  <si>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</si>
  <si>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</si>
  <si>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</si>
  <si>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</si>
  <si>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</si>
  <si>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</si>
  <si>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</si>
  <si>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 xml:space="preserve">Начальник фінансового управління райдержадміністрації 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</si>
  <si>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( І категорії), та дітям-інвалідам , інвалідність яких пов"язана з наслідками Чорнобильської катастрофи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</si>
  <si>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2016 рік </t>
  </si>
  <si>
    <t xml:space="preserve">субвенція з обласного бюджету бюджетам міст і районів на співфінансування  впровадження  проектів-переможців обласного конкурсу проектів та програм розвитку місцевого самоврядування 2015 року, на 2016 рік 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</si>
  <si>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 (на придбання витратних матеріалів для відділення гемодіалізу Баштанської центральної районної лікарні )</t>
  </si>
  <si>
    <r>
      <t xml:space="preserve">Субвенція </t>
    </r>
    <r>
      <rPr>
        <sz val="14"/>
        <color indexed="8"/>
        <rFont val="Times New Roman"/>
        <family val="1"/>
      </rPr>
      <t>за рахунок залишку коштів освітньої субвенції з державного бюджету місцевим бюджетам, що утворився на початок бюджетного періоду (для видання, придбання, зберігання і доставку підручників і посібників для учнів загальноосвітніх навчальних закладів на  2016 рік)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</si>
  <si>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</si>
  <si>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Стабілізаційна дотація 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</si>
  <si>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</si>
  <si>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від  20.12.2016 № 12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</si>
</sst>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"/>
    <numFmt numFmtId="201" formatCode="[$€-2]\ ###,000_);[Red]\([$€-2]\ ###,000\)"/>
    <numFmt numFmtId="202" formatCode="0.0000"/>
    <numFmt numFmtId="203" formatCode="0.00000"/>
    <numFmt numFmtId="204" formatCode="0.000000"/>
    <numFmt numFmtId="205" formatCode="#,##0_ ;[Red]\-#,##0\ 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0.00000000"/>
    <numFmt numFmtId="211" formatCode="0.0000000"/>
    <numFmt numFmtId="212" formatCode="#,##0.000"/>
    <numFmt numFmtId="213" formatCode="#,##0.0000"/>
    <numFmt numFmtId="214" formatCode="#,##0.00000"/>
    <numFmt numFmtId="215" formatCode="#,##0.0"/>
    <numFmt numFmtId="216" formatCode="#,##0.000000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00" fontId="10" fillId="0" borderId="0" xfId="0" applyNumberFormat="1" applyFont="1" applyFill="1" applyAlignment="1">
      <alignment/>
    </xf>
    <xf numFmtId="212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12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200" fontId="19" fillId="0" borderId="0" xfId="0" applyNumberFormat="1" applyFont="1" applyFill="1" applyAlignment="1">
      <alignment/>
    </xf>
    <xf numFmtId="200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12" fontId="9" fillId="0" borderId="0" xfId="0" applyNumberFormat="1" applyFont="1" applyFill="1" applyAlignment="1">
      <alignment/>
    </xf>
    <xf numFmtId="200" fontId="0" fillId="0" borderId="0" xfId="0" applyNumberFormat="1" applyFill="1" applyAlignment="1">
      <alignment/>
    </xf>
    <xf numFmtId="212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14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200" fontId="19" fillId="33" borderId="0" xfId="0" applyNumberFormat="1" applyFont="1" applyFill="1" applyAlignment="1">
      <alignment/>
    </xf>
    <xf numFmtId="200" fontId="2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12" fontId="21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12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12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12" fontId="5" fillId="33" borderId="0" xfId="0" applyNumberFormat="1" applyFont="1" applyFill="1" applyBorder="1" applyAlignment="1">
      <alignment horizontal="right" vertical="top" wrapText="1"/>
    </xf>
    <xf numFmtId="212" fontId="5" fillId="0" borderId="0" xfId="0" applyNumberFormat="1" applyFont="1" applyFill="1" applyBorder="1" applyAlignment="1">
      <alignment horizontal="right" vertical="top" wrapText="1"/>
    </xf>
    <xf numFmtId="212" fontId="30" fillId="0" borderId="0" xfId="0" applyNumberFormat="1" applyFont="1" applyFill="1" applyBorder="1" applyAlignment="1">
      <alignment horizontal="right" vertical="top" wrapText="1"/>
    </xf>
    <xf numFmtId="212" fontId="17" fillId="33" borderId="0" xfId="0" applyNumberFormat="1" applyFont="1" applyFill="1" applyBorder="1" applyAlignment="1">
      <alignment horizontal="right" vertical="top" wrapText="1"/>
    </xf>
    <xf numFmtId="212" fontId="4" fillId="33" borderId="0" xfId="0" applyNumberFormat="1" applyFont="1" applyFill="1" applyBorder="1" applyAlignment="1">
      <alignment horizontal="right" vertical="top" wrapText="1"/>
    </xf>
    <xf numFmtId="200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200" fontId="16" fillId="0" borderId="0" xfId="0" applyNumberFormat="1" applyFont="1" applyFill="1" applyAlignment="1">
      <alignment/>
    </xf>
    <xf numFmtId="212" fontId="31" fillId="0" borderId="0" xfId="0" applyNumberFormat="1" applyFont="1" applyFill="1" applyAlignment="1">
      <alignment/>
    </xf>
    <xf numFmtId="200" fontId="31" fillId="0" borderId="0" xfId="0" applyNumberFormat="1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12" fontId="0" fillId="0" borderId="0" xfId="0" applyNumberFormat="1" applyFont="1" applyFill="1" applyAlignment="1">
      <alignment/>
    </xf>
    <xf numFmtId="212" fontId="5" fillId="33" borderId="13" xfId="0" applyNumberFormat="1" applyFont="1" applyFill="1" applyBorder="1" applyAlignment="1">
      <alignment horizontal="right" vertical="top" wrapText="1"/>
    </xf>
    <xf numFmtId="212" fontId="4" fillId="33" borderId="16" xfId="0" applyNumberFormat="1" applyFont="1" applyFill="1" applyBorder="1" applyAlignment="1">
      <alignment horizontal="right" vertical="top" wrapText="1"/>
    </xf>
    <xf numFmtId="212" fontId="5" fillId="33" borderId="16" xfId="0" applyNumberFormat="1" applyFont="1" applyFill="1" applyBorder="1" applyAlignment="1">
      <alignment horizontal="right" vertical="top" wrapText="1"/>
    </xf>
    <xf numFmtId="212" fontId="17" fillId="33" borderId="16" xfId="0" applyNumberFormat="1" applyFont="1" applyFill="1" applyBorder="1" applyAlignment="1">
      <alignment horizontal="right" vertical="top" wrapText="1"/>
    </xf>
    <xf numFmtId="200" fontId="5" fillId="33" borderId="16" xfId="0" applyNumberFormat="1" applyFont="1" applyFill="1" applyBorder="1" applyAlignment="1">
      <alignment horizontal="right" vertical="top" wrapText="1"/>
    </xf>
    <xf numFmtId="212" fontId="5" fillId="0" borderId="13" xfId="0" applyNumberFormat="1" applyFont="1" applyFill="1" applyBorder="1" applyAlignment="1">
      <alignment horizontal="right" vertical="top" wrapText="1"/>
    </xf>
    <xf numFmtId="212" fontId="4" fillId="0" borderId="16" xfId="0" applyNumberFormat="1" applyFont="1" applyFill="1" applyBorder="1" applyAlignment="1">
      <alignment horizontal="right" vertical="top" wrapText="1"/>
    </xf>
    <xf numFmtId="212" fontId="5" fillId="0" borderId="16" xfId="0" applyNumberFormat="1" applyFont="1" applyFill="1" applyBorder="1" applyAlignment="1">
      <alignment horizontal="right" vertical="top" wrapText="1"/>
    </xf>
    <xf numFmtId="212" fontId="30" fillId="0" borderId="16" xfId="0" applyNumberFormat="1" applyFont="1" applyFill="1" applyBorder="1" applyAlignment="1">
      <alignment horizontal="right" vertical="top" wrapText="1"/>
    </xf>
    <xf numFmtId="212" fontId="17" fillId="0" borderId="16" xfId="0" applyNumberFormat="1" applyFont="1" applyFill="1" applyBorder="1" applyAlignment="1">
      <alignment horizontal="right" vertical="top" wrapText="1"/>
    </xf>
    <xf numFmtId="212" fontId="12" fillId="0" borderId="16" xfId="0" applyNumberFormat="1" applyFont="1" applyFill="1" applyBorder="1" applyAlignment="1">
      <alignment horizontal="center" vertical="top" wrapText="1"/>
    </xf>
    <xf numFmtId="200" fontId="5" fillId="0" borderId="16" xfId="0" applyNumberFormat="1" applyFont="1" applyFill="1" applyBorder="1" applyAlignment="1">
      <alignment horizontal="right" vertical="top" wrapText="1"/>
    </xf>
    <xf numFmtId="212" fontId="5" fillId="0" borderId="13" xfId="0" applyNumberFormat="1" applyFont="1" applyFill="1" applyBorder="1" applyAlignment="1">
      <alignment vertical="top" wrapText="1"/>
    </xf>
    <xf numFmtId="212" fontId="4" fillId="0" borderId="16" xfId="0" applyNumberFormat="1" applyFont="1" applyFill="1" applyBorder="1" applyAlignment="1">
      <alignment vertical="top" wrapText="1"/>
    </xf>
    <xf numFmtId="212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33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12" fontId="4" fillId="0" borderId="10" xfId="0" applyNumberFormat="1" applyFont="1" applyFill="1" applyBorder="1" applyAlignment="1">
      <alignment vertical="top" wrapText="1"/>
    </xf>
    <xf numFmtId="212" fontId="4" fillId="33" borderId="10" xfId="0" applyNumberFormat="1" applyFont="1" applyFill="1" applyBorder="1" applyAlignment="1">
      <alignment horizontal="right" vertical="top" wrapText="1"/>
    </xf>
    <xf numFmtId="212" fontId="4" fillId="0" borderId="14" xfId="0" applyNumberFormat="1" applyFont="1" applyFill="1" applyBorder="1" applyAlignment="1">
      <alignment horizontal="right" vertical="top" wrapText="1"/>
    </xf>
    <xf numFmtId="212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12" fontId="5" fillId="0" borderId="10" xfId="0" applyNumberFormat="1" applyFont="1" applyFill="1" applyBorder="1" applyAlignment="1">
      <alignment vertical="top" wrapText="1"/>
    </xf>
    <xf numFmtId="212" fontId="5" fillId="33" borderId="10" xfId="0" applyNumberFormat="1" applyFont="1" applyFill="1" applyBorder="1" applyAlignment="1">
      <alignment horizontal="right" vertical="top" wrapText="1"/>
    </xf>
    <xf numFmtId="212" fontId="5" fillId="0" borderId="14" xfId="0" applyNumberFormat="1" applyFont="1" applyFill="1" applyBorder="1" applyAlignment="1">
      <alignment horizontal="right" vertical="top" wrapText="1"/>
    </xf>
    <xf numFmtId="212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top" wrapText="1"/>
    </xf>
    <xf numFmtId="212" fontId="4" fillId="33" borderId="13" xfId="0" applyNumberFormat="1" applyFont="1" applyFill="1" applyBorder="1" applyAlignment="1">
      <alignment horizontal="right" vertical="top" wrapText="1"/>
    </xf>
    <xf numFmtId="212" fontId="4" fillId="0" borderId="17" xfId="0" applyNumberFormat="1" applyFont="1" applyFill="1" applyBorder="1" applyAlignment="1">
      <alignment horizontal="right" vertical="top" wrapText="1"/>
    </xf>
    <xf numFmtId="212" fontId="4" fillId="0" borderId="13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12" fontId="4" fillId="0" borderId="18" xfId="0" applyNumberFormat="1" applyFont="1" applyFill="1" applyBorder="1" applyAlignment="1">
      <alignment vertical="top" wrapText="1"/>
    </xf>
    <xf numFmtId="212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14" fontId="4" fillId="0" borderId="10" xfId="0" applyNumberFormat="1" applyFont="1" applyFill="1" applyBorder="1" applyAlignment="1">
      <alignment vertical="top" wrapText="1"/>
    </xf>
    <xf numFmtId="214" fontId="5" fillId="33" borderId="10" xfId="0" applyNumberFormat="1" applyFont="1" applyFill="1" applyBorder="1" applyAlignment="1">
      <alignment horizontal="right" vertical="top" wrapText="1"/>
    </xf>
    <xf numFmtId="214" fontId="5" fillId="0" borderId="10" xfId="0" applyNumberFormat="1" applyFont="1" applyFill="1" applyBorder="1" applyAlignment="1">
      <alignment vertical="top" wrapText="1"/>
    </xf>
    <xf numFmtId="214" fontId="5" fillId="33" borderId="16" xfId="0" applyNumberFormat="1" applyFont="1" applyFill="1" applyBorder="1" applyAlignment="1">
      <alignment horizontal="right" vertical="top" wrapText="1"/>
    </xf>
    <xf numFmtId="214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12" fontId="33" fillId="33" borderId="10" xfId="0" applyNumberFormat="1" applyFont="1" applyFill="1" applyBorder="1" applyAlignment="1">
      <alignment horizontal="right" vertical="top" wrapText="1"/>
    </xf>
    <xf numFmtId="212" fontId="4" fillId="0" borderId="19" xfId="0" applyNumberFormat="1" applyFont="1" applyFill="1" applyBorder="1" applyAlignment="1">
      <alignment horizontal="right" vertical="top" wrapText="1"/>
    </xf>
    <xf numFmtId="212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214" fontId="4" fillId="33" borderId="10" xfId="0" applyNumberFormat="1" applyFont="1" applyFill="1" applyBorder="1" applyAlignment="1">
      <alignment horizontal="right" vertical="top" wrapText="1"/>
    </xf>
    <xf numFmtId="214" fontId="4" fillId="33" borderId="13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="75" zoomScaleNormal="75" zoomScaleSheetLayoutView="75" zoomScalePageLayoutView="0" workbookViewId="0" topLeftCell="A1">
      <pane ySplit="3075" topLeftCell="A1" activePane="bottomLeft" state="split"/>
      <selection pane="topLeft" activeCell="D6" sqref="D6"/>
      <selection pane="bottomLeft" activeCell="D52" sqref="D52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43" t="s">
        <v>51</v>
      </c>
      <c r="E1" s="143"/>
      <c r="F1" s="143"/>
      <c r="H1" s="23"/>
    </row>
    <row r="2" spans="1:8" s="1" customFormat="1" ht="16.5" customHeight="1">
      <c r="A2" s="33"/>
      <c r="B2" s="6"/>
      <c r="C2" s="6"/>
      <c r="D2" s="143" t="s">
        <v>37</v>
      </c>
      <c r="E2" s="143"/>
      <c r="F2" s="143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43" t="s">
        <v>65</v>
      </c>
      <c r="E5" s="143"/>
      <c r="F5" s="143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46" t="s">
        <v>54</v>
      </c>
      <c r="B7" s="146"/>
      <c r="C7" s="146"/>
      <c r="D7" s="146"/>
      <c r="E7" s="146"/>
      <c r="F7" s="146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41" t="s">
        <v>14</v>
      </c>
      <c r="B9" s="141" t="s">
        <v>30</v>
      </c>
      <c r="C9" s="141" t="s">
        <v>2</v>
      </c>
      <c r="D9" s="147" t="s">
        <v>0</v>
      </c>
      <c r="E9" s="144" t="s">
        <v>1</v>
      </c>
      <c r="F9" s="145"/>
      <c r="H9" s="23"/>
    </row>
    <row r="10" spans="1:8" s="1" customFormat="1" ht="60" customHeight="1">
      <c r="A10" s="142"/>
      <c r="B10" s="142"/>
      <c r="C10" s="142"/>
      <c r="D10" s="148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27680.273</v>
      </c>
      <c r="D12" s="58">
        <f>D13</f>
        <v>27680.273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27680.273</v>
      </c>
      <c r="D13" s="92">
        <f>D14</f>
        <v>27680.273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53</v>
      </c>
      <c r="C14" s="71">
        <f>D14+E14</f>
        <v>27680.273</v>
      </c>
      <c r="D14" s="59">
        <f>SUM(D15:D18)</f>
        <v>27680.273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19662.864</v>
      </c>
      <c r="D15" s="92">
        <f>18424.1+576.9-252.1+1199.237+83.8+257.203+373.724-1000</f>
        <v>19662.864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6465.509</v>
      </c>
      <c r="D17" s="92">
        <f>5004.4+1461.109</f>
        <v>6465.509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0"/>
      <c r="E26" s="131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8">
        <f t="shared" si="0"/>
        <v>192972.38438</v>
      </c>
      <c r="D27" s="127">
        <f>SUM(D28)</f>
        <v>192972.38438</v>
      </c>
      <c r="E27" s="43">
        <f>E52</f>
        <v>0</v>
      </c>
      <c r="F27" s="43">
        <f>F52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6">
        <f t="shared" si="0"/>
        <v>192972.38438</v>
      </c>
      <c r="D28" s="125">
        <f>D29+D34</f>
        <v>192972.38438</v>
      </c>
      <c r="E28" s="93">
        <f>E34</f>
        <v>0</v>
      </c>
      <c r="F28" s="93">
        <f>F34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 aca="true" t="shared" si="1" ref="C29:C34">D29+E29</f>
        <v>7912.7</v>
      </c>
      <c r="D29" s="60">
        <f>D30+D33</f>
        <v>7912.7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91">
        <f t="shared" si="1"/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91">
        <f t="shared" si="1"/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91">
        <f t="shared" si="1"/>
        <v>0</v>
      </c>
      <c r="D32" s="59"/>
      <c r="E32" s="14"/>
      <c r="F32" s="64"/>
      <c r="H32" s="24" t="e">
        <f>SUM(D32+E32-#REF!)</f>
        <v>#REF!</v>
      </c>
    </row>
    <row r="33" spans="1:8" s="1" customFormat="1" ht="26.25" customHeight="1">
      <c r="A33" s="75">
        <v>41020600</v>
      </c>
      <c r="B33" s="137" t="s">
        <v>63</v>
      </c>
      <c r="C33" s="91">
        <f t="shared" si="1"/>
        <v>2282.3</v>
      </c>
      <c r="D33" s="59">
        <v>2282.3</v>
      </c>
      <c r="E33" s="14"/>
      <c r="F33" s="64"/>
      <c r="H33" s="24"/>
    </row>
    <row r="34" spans="1:10" s="1" customFormat="1" ht="27" customHeight="1">
      <c r="A34" s="95">
        <v>41030000</v>
      </c>
      <c r="B34" s="129" t="s">
        <v>13</v>
      </c>
      <c r="C34" s="126">
        <f t="shared" si="1"/>
        <v>185059.68438</v>
      </c>
      <c r="D34" s="125">
        <f>D35+D36+D37+D38+D40+D41+D52+D66+D67+D51+D39</f>
        <v>185059.68438</v>
      </c>
      <c r="E34" s="98">
        <f>E52</f>
        <v>0</v>
      </c>
      <c r="F34" s="98">
        <f>SUM(F35:F52)</f>
        <v>0</v>
      </c>
      <c r="H34" s="24" t="e">
        <f>SUM(D34+E34-#REF!)</f>
        <v>#REF!</v>
      </c>
      <c r="J34" s="11" t="s">
        <v>11</v>
      </c>
    </row>
    <row r="35" spans="1:10" s="1" customFormat="1" ht="111.75" customHeight="1">
      <c r="A35" s="89" t="s">
        <v>31</v>
      </c>
      <c r="B35" s="90" t="s">
        <v>50</v>
      </c>
      <c r="C35" s="91">
        <f>D35</f>
        <v>67660.59379</v>
      </c>
      <c r="D35" s="139">
        <f>61786.1+212.3+5662.19379</f>
        <v>67660.59379</v>
      </c>
      <c r="E35" s="99"/>
      <c r="F35" s="100"/>
      <c r="H35" s="24"/>
      <c r="I35" s="132"/>
      <c r="J35" s="11"/>
    </row>
    <row r="36" spans="1:10" s="1" customFormat="1" ht="120" customHeight="1">
      <c r="A36" s="89" t="s">
        <v>32</v>
      </c>
      <c r="B36" s="90" t="s">
        <v>43</v>
      </c>
      <c r="C36" s="91">
        <f aca="true" t="shared" si="2" ref="C36:C51">D36</f>
        <v>33024.1</v>
      </c>
      <c r="D36" s="92">
        <f>26805.5+1900+6118.6-1800</f>
        <v>33024.1</v>
      </c>
      <c r="E36" s="99"/>
      <c r="F36" s="100"/>
      <c r="H36" s="24"/>
      <c r="J36" s="11"/>
    </row>
    <row r="37" spans="1:10" s="1" customFormat="1" ht="76.5" customHeight="1">
      <c r="A37" s="75" t="s">
        <v>33</v>
      </c>
      <c r="B37" s="86" t="s">
        <v>44</v>
      </c>
      <c r="C37" s="115">
        <f t="shared" si="2"/>
        <v>3492.2</v>
      </c>
      <c r="D37" s="59">
        <f>1598.5+1893.7</f>
        <v>3492.2</v>
      </c>
      <c r="E37" s="43"/>
      <c r="F37" s="65"/>
      <c r="H37" s="24"/>
      <c r="J37" s="11"/>
    </row>
    <row r="38" spans="1:10" s="1" customFormat="1" ht="133.5" customHeight="1">
      <c r="A38" s="89" t="s">
        <v>34</v>
      </c>
      <c r="B38" s="90" t="s">
        <v>45</v>
      </c>
      <c r="C38" s="91">
        <f t="shared" si="2"/>
        <v>714.2</v>
      </c>
      <c r="D38" s="92">
        <v>714.2</v>
      </c>
      <c r="E38" s="99"/>
      <c r="F38" s="100"/>
      <c r="H38" s="24"/>
      <c r="J38" s="11"/>
    </row>
    <row r="39" spans="1:10" s="1" customFormat="1" ht="63.75" customHeight="1">
      <c r="A39" s="89">
        <v>41037000</v>
      </c>
      <c r="B39" s="138" t="s">
        <v>64</v>
      </c>
      <c r="C39" s="91">
        <f t="shared" si="2"/>
        <v>421.9</v>
      </c>
      <c r="D39" s="92">
        <v>421.9</v>
      </c>
      <c r="E39" s="99"/>
      <c r="F39" s="100"/>
      <c r="H39" s="24"/>
      <c r="J39" s="11"/>
    </row>
    <row r="40" spans="1:10" s="1" customFormat="1" ht="39" customHeight="1">
      <c r="A40" s="89">
        <v>41033900</v>
      </c>
      <c r="B40" s="90" t="s">
        <v>35</v>
      </c>
      <c r="C40" s="91">
        <f t="shared" si="2"/>
        <v>46267.8</v>
      </c>
      <c r="D40" s="92">
        <f>44855.4+699.5+145.4+567.5</f>
        <v>46267.8</v>
      </c>
      <c r="E40" s="99"/>
      <c r="F40" s="100"/>
      <c r="H40" s="24" t="e">
        <f>SUM(D40+E40-#REF!)</f>
        <v>#REF!</v>
      </c>
      <c r="J40" s="11"/>
    </row>
    <row r="41" spans="1:10" s="1" customFormat="1" ht="39.75" customHeight="1">
      <c r="A41" s="89">
        <v>41034200</v>
      </c>
      <c r="B41" s="90" t="s">
        <v>36</v>
      </c>
      <c r="C41" s="91">
        <f t="shared" si="2"/>
        <v>22639.4</v>
      </c>
      <c r="D41" s="92">
        <f>22341.8+68.9+228.7</f>
        <v>22639.4</v>
      </c>
      <c r="E41" s="93"/>
      <c r="F41" s="94"/>
      <c r="H41" s="24" t="e">
        <f>SUM(D41+E41-#REF!)</f>
        <v>#REF!</v>
      </c>
      <c r="J41" s="20" t="s">
        <v>11</v>
      </c>
    </row>
    <row r="42" spans="1:8" s="1" customFormat="1" ht="129" customHeight="1" hidden="1">
      <c r="A42" s="79"/>
      <c r="B42" s="86"/>
      <c r="C42" s="91">
        <f t="shared" si="2"/>
        <v>0</v>
      </c>
      <c r="D42" s="59"/>
      <c r="E42" s="12">
        <v>0</v>
      </c>
      <c r="F42" s="68" t="s">
        <v>11</v>
      </c>
      <c r="H42" s="24" t="e">
        <f>SUM(D42+E42-#REF!)</f>
        <v>#REF!</v>
      </c>
    </row>
    <row r="43" spans="1:8" s="1" customFormat="1" ht="294.75" customHeight="1" hidden="1">
      <c r="A43" s="79"/>
      <c r="B43" s="86"/>
      <c r="C43" s="91">
        <f t="shared" si="2"/>
        <v>0</v>
      </c>
      <c r="D43" s="59"/>
      <c r="E43" s="14"/>
      <c r="F43" s="64"/>
      <c r="H43" s="24" t="e">
        <f>SUM(D43+E43-#REF!)</f>
        <v>#REF!</v>
      </c>
    </row>
    <row r="44" spans="1:8" s="1" customFormat="1" ht="71.25" customHeight="1" hidden="1">
      <c r="A44" s="79"/>
      <c r="B44" s="86"/>
      <c r="C44" s="91">
        <f t="shared" si="2"/>
        <v>0</v>
      </c>
      <c r="D44" s="59"/>
      <c r="E44" s="14"/>
      <c r="F44" s="64"/>
      <c r="H44" s="24" t="e">
        <f>SUM(D44+E44-#REF!)</f>
        <v>#REF!</v>
      </c>
    </row>
    <row r="45" spans="1:8" s="1" customFormat="1" ht="71.25" customHeight="1" hidden="1">
      <c r="A45" s="79"/>
      <c r="B45" s="86"/>
      <c r="C45" s="91">
        <f t="shared" si="2"/>
        <v>0</v>
      </c>
      <c r="D45" s="59"/>
      <c r="E45" s="14"/>
      <c r="F45" s="64"/>
      <c r="H45" s="24" t="e">
        <f>SUM(D45+E45-#REF!)</f>
        <v>#REF!</v>
      </c>
    </row>
    <row r="46" spans="1:8" s="1" customFormat="1" ht="73.5" customHeight="1" hidden="1">
      <c r="A46" s="80"/>
      <c r="B46" s="86"/>
      <c r="C46" s="91">
        <f t="shared" si="2"/>
        <v>0</v>
      </c>
      <c r="D46" s="59"/>
      <c r="E46" s="12">
        <v>0</v>
      </c>
      <c r="F46" s="67">
        <v>0</v>
      </c>
      <c r="H46" s="24" t="e">
        <f>SUM(D46+E46-#REF!)</f>
        <v>#REF!</v>
      </c>
    </row>
    <row r="47" spans="1:8" s="1" customFormat="1" ht="72" customHeight="1" hidden="1">
      <c r="A47" s="81"/>
      <c r="B47" s="86"/>
      <c r="C47" s="91">
        <f t="shared" si="2"/>
        <v>0</v>
      </c>
      <c r="D47" s="61">
        <v>0</v>
      </c>
      <c r="E47" s="14">
        <v>15724.9</v>
      </c>
      <c r="F47" s="64"/>
      <c r="H47" s="24" t="e">
        <f>SUM(D47+E47-#REF!)</f>
        <v>#REF!</v>
      </c>
    </row>
    <row r="48" spans="1:8" s="1" customFormat="1" ht="147" customHeight="1" hidden="1">
      <c r="A48" s="79"/>
      <c r="B48" s="86"/>
      <c r="C48" s="91">
        <f t="shared" si="2"/>
        <v>0</v>
      </c>
      <c r="D48" s="59"/>
      <c r="E48" s="14"/>
      <c r="F48" s="64"/>
      <c r="H48" s="24" t="e">
        <f>SUM(D48+E48-#REF!)</f>
        <v>#REF!</v>
      </c>
    </row>
    <row r="49" spans="1:8" s="1" customFormat="1" ht="75.75" customHeight="1" hidden="1">
      <c r="A49" s="82"/>
      <c r="B49" s="86"/>
      <c r="C49" s="91">
        <f t="shared" si="2"/>
        <v>0</v>
      </c>
      <c r="D49" s="59"/>
      <c r="E49" s="14"/>
      <c r="F49" s="64"/>
      <c r="H49" s="24" t="e">
        <f>SUM(D49+E49-#REF!)</f>
        <v>#REF!</v>
      </c>
    </row>
    <row r="50" spans="1:8" s="1" customFormat="1" ht="77.25" customHeight="1" hidden="1">
      <c r="A50" s="83"/>
      <c r="B50" s="87"/>
      <c r="C50" s="91">
        <f t="shared" si="2"/>
        <v>0</v>
      </c>
      <c r="D50" s="59"/>
      <c r="E50" s="14"/>
      <c r="F50" s="64"/>
      <c r="H50" s="24" t="e">
        <f>SUM(D50+E50-#REF!)</f>
        <v>#REF!</v>
      </c>
    </row>
    <row r="51" spans="1:8" s="1" customFormat="1" ht="63" customHeight="1">
      <c r="A51" s="136">
        <v>41034500</v>
      </c>
      <c r="B51" s="87" t="s">
        <v>62</v>
      </c>
      <c r="C51" s="91">
        <f t="shared" si="2"/>
        <v>4018.9</v>
      </c>
      <c r="D51" s="59">
        <f>2746.9+1000+272</f>
        <v>4018.9</v>
      </c>
      <c r="E51" s="14"/>
      <c r="F51" s="64"/>
      <c r="H51" s="24"/>
    </row>
    <row r="52" spans="1:8" s="1" customFormat="1" ht="31.5" customHeight="1">
      <c r="A52" s="109">
        <v>41035000</v>
      </c>
      <c r="B52" s="105" t="s">
        <v>42</v>
      </c>
      <c r="C52" s="124">
        <f>D52+E52</f>
        <v>4747.58059</v>
      </c>
      <c r="D52" s="140">
        <f>D54+D55</f>
        <v>4747.58059</v>
      </c>
      <c r="E52" s="106"/>
      <c r="F52" s="106"/>
      <c r="H52" s="24"/>
    </row>
    <row r="53" spans="1:8" s="1" customFormat="1" ht="21" customHeight="1">
      <c r="A53" s="109"/>
      <c r="B53" s="118" t="s">
        <v>48</v>
      </c>
      <c r="C53" s="70"/>
      <c r="D53" s="106"/>
      <c r="E53" s="107"/>
      <c r="F53" s="108"/>
      <c r="H53" s="24"/>
    </row>
    <row r="54" spans="1:8" s="1" customFormat="1" ht="54" customHeight="1">
      <c r="A54" s="109"/>
      <c r="B54" s="117" t="s">
        <v>46</v>
      </c>
      <c r="C54" s="124">
        <f aca="true" t="shared" si="3" ref="C54:C67">D54</f>
        <v>4164.80559</v>
      </c>
      <c r="D54" s="139">
        <f>234+505.364+688.2+223-20+3.824+53.507+330.294+6.578+201.136+1026.78+912.12259</f>
        <v>4164.80559</v>
      </c>
      <c r="E54" s="107"/>
      <c r="F54" s="108"/>
      <c r="H54" s="24"/>
    </row>
    <row r="55" spans="1:8" s="1" customFormat="1" ht="29.25" customHeight="1">
      <c r="A55" s="109"/>
      <c r="B55" s="119" t="s">
        <v>47</v>
      </c>
      <c r="C55" s="91">
        <f>D55</f>
        <v>582.775</v>
      </c>
      <c r="D55" s="116">
        <f>D58+D59+D60+D61+D62+D63+D64+D57+D65</f>
        <v>582.775</v>
      </c>
      <c r="E55" s="107"/>
      <c r="F55" s="108"/>
      <c r="H55" s="24"/>
    </row>
    <row r="56" spans="1:8" s="1" customFormat="1" ht="29.25" customHeight="1">
      <c r="A56" s="109"/>
      <c r="B56" s="119" t="s">
        <v>48</v>
      </c>
      <c r="C56" s="115"/>
      <c r="D56" s="116"/>
      <c r="E56" s="107"/>
      <c r="F56" s="108"/>
      <c r="H56" s="24"/>
    </row>
    <row r="57" spans="1:8" s="1" customFormat="1" ht="60" customHeight="1">
      <c r="A57" s="109"/>
      <c r="B57" s="133" t="s">
        <v>58</v>
      </c>
      <c r="C57" s="115">
        <f>D57</f>
        <v>307.875</v>
      </c>
      <c r="D57" s="116">
        <f>20+20+10+58.875+199</f>
        <v>307.875</v>
      </c>
      <c r="E57" s="107"/>
      <c r="F57" s="108"/>
      <c r="H57" s="24"/>
    </row>
    <row r="58" spans="1:8" s="1" customFormat="1" ht="60" customHeight="1">
      <c r="A58" s="109"/>
      <c r="B58" s="112" t="s">
        <v>41</v>
      </c>
      <c r="C58" s="115">
        <f t="shared" si="3"/>
        <v>70.5</v>
      </c>
      <c r="D58" s="116">
        <v>70.5</v>
      </c>
      <c r="E58" s="93"/>
      <c r="F58" s="94"/>
      <c r="H58" s="24"/>
    </row>
    <row r="59" spans="1:8" s="1" customFormat="1" ht="45.75" customHeight="1">
      <c r="A59" s="109"/>
      <c r="B59" s="113" t="s">
        <v>38</v>
      </c>
      <c r="C59" s="91">
        <f t="shared" si="3"/>
        <v>19</v>
      </c>
      <c r="D59" s="92">
        <v>19</v>
      </c>
      <c r="E59" s="93"/>
      <c r="F59" s="94"/>
      <c r="H59" s="24"/>
    </row>
    <row r="60" spans="1:8" s="1" customFormat="1" ht="95.25" customHeight="1">
      <c r="A60" s="109"/>
      <c r="B60" s="111" t="s">
        <v>55</v>
      </c>
      <c r="C60" s="91">
        <f t="shared" si="3"/>
        <v>13.5</v>
      </c>
      <c r="D60" s="92">
        <v>13.5</v>
      </c>
      <c r="E60" s="93"/>
      <c r="F60" s="94"/>
      <c r="H60" s="24"/>
    </row>
    <row r="61" spans="1:8" s="1" customFormat="1" ht="93.75" customHeight="1">
      <c r="A61" s="109"/>
      <c r="B61" s="113" t="s">
        <v>39</v>
      </c>
      <c r="C61" s="91">
        <f t="shared" si="3"/>
        <v>72</v>
      </c>
      <c r="D61" s="92">
        <v>72</v>
      </c>
      <c r="E61" s="93"/>
      <c r="F61" s="94"/>
      <c r="H61" s="24"/>
    </row>
    <row r="62" spans="1:8" s="1" customFormat="1" ht="78" customHeight="1">
      <c r="A62" s="109"/>
      <c r="B62" s="113" t="s">
        <v>40</v>
      </c>
      <c r="C62" s="91">
        <f t="shared" si="3"/>
        <v>12.6</v>
      </c>
      <c r="D62" s="92">
        <v>12.6</v>
      </c>
      <c r="E62" s="93"/>
      <c r="F62" s="94"/>
      <c r="H62" s="24"/>
    </row>
    <row r="63" spans="1:8" s="1" customFormat="1" ht="81.75" customHeight="1">
      <c r="A63" s="109"/>
      <c r="B63" s="112" t="s">
        <v>49</v>
      </c>
      <c r="C63" s="91">
        <f t="shared" si="3"/>
        <v>1.8</v>
      </c>
      <c r="D63" s="92">
        <v>1.8</v>
      </c>
      <c r="E63" s="93"/>
      <c r="F63" s="94"/>
      <c r="H63" s="24"/>
    </row>
    <row r="64" spans="1:8" s="1" customFormat="1" ht="94.5" customHeight="1">
      <c r="A64" s="109"/>
      <c r="B64" s="110" t="s">
        <v>57</v>
      </c>
      <c r="C64" s="91">
        <f t="shared" si="3"/>
        <v>10.5</v>
      </c>
      <c r="D64" s="92">
        <v>10.5</v>
      </c>
      <c r="E64" s="93"/>
      <c r="F64" s="94"/>
      <c r="H64" s="24"/>
    </row>
    <row r="65" spans="1:8" s="1" customFormat="1" ht="79.5" customHeight="1">
      <c r="A65" s="109"/>
      <c r="B65" s="135" t="s">
        <v>59</v>
      </c>
      <c r="C65" s="91">
        <f t="shared" si="3"/>
        <v>75</v>
      </c>
      <c r="D65" s="92">
        <v>75</v>
      </c>
      <c r="E65" s="93"/>
      <c r="F65" s="94"/>
      <c r="H65" s="24"/>
    </row>
    <row r="66" spans="1:8" s="1" customFormat="1" ht="97.5" customHeight="1">
      <c r="A66" s="109">
        <v>41035200</v>
      </c>
      <c r="B66" s="134" t="s">
        <v>61</v>
      </c>
      <c r="C66" s="91">
        <f t="shared" si="3"/>
        <v>73.01</v>
      </c>
      <c r="D66" s="92">
        <v>73.01</v>
      </c>
      <c r="E66" s="93"/>
      <c r="F66" s="94"/>
      <c r="H66" s="24"/>
    </row>
    <row r="67" spans="1:8" s="1" customFormat="1" ht="97.5" customHeight="1">
      <c r="A67" s="109">
        <v>41035300</v>
      </c>
      <c r="B67" s="134" t="s">
        <v>60</v>
      </c>
      <c r="C67" s="91">
        <f t="shared" si="3"/>
        <v>2000</v>
      </c>
      <c r="D67" s="92">
        <v>2000</v>
      </c>
      <c r="E67" s="93"/>
      <c r="F67" s="94"/>
      <c r="H67" s="24"/>
    </row>
    <row r="68" spans="1:13" s="1" customFormat="1" ht="22.5" customHeight="1">
      <c r="A68" s="101"/>
      <c r="B68" s="96" t="s">
        <v>9</v>
      </c>
      <c r="C68" s="126">
        <f>D68+E68</f>
        <v>221281.01838</v>
      </c>
      <c r="D68" s="125">
        <f>D12+D19+D27</f>
        <v>220661.35738</v>
      </c>
      <c r="E68" s="100">
        <f>E25+E34</f>
        <v>619.6610000000001</v>
      </c>
      <c r="F68" s="100">
        <f>F25+F34</f>
        <v>0</v>
      </c>
      <c r="H68" s="24" t="e">
        <f>SUM(D68+E68-#REF!)</f>
        <v>#REF!</v>
      </c>
      <c r="I68" s="5"/>
      <c r="J68" s="19"/>
      <c r="K68" s="19"/>
      <c r="L68" s="21"/>
      <c r="M68" s="22"/>
    </row>
    <row r="69" spans="1:8" s="1" customFormat="1" ht="6" customHeight="1" hidden="1">
      <c r="A69" s="84"/>
      <c r="B69" s="73"/>
      <c r="C69" s="73"/>
      <c r="D69" s="62"/>
      <c r="E69" s="47"/>
      <c r="F69" s="69"/>
      <c r="H69" s="24" t="e">
        <f>SUM(D69+E69-#REF!)</f>
        <v>#REF!</v>
      </c>
    </row>
    <row r="70" spans="1:8" s="1" customFormat="1" ht="24" customHeight="1">
      <c r="A70" s="102"/>
      <c r="B70" s="103"/>
      <c r="C70" s="103"/>
      <c r="D70" s="104"/>
      <c r="E70" s="48"/>
      <c r="F70" s="48"/>
      <c r="H70" s="24" t="e">
        <f>SUM(D70+E70-#REF!)</f>
        <v>#REF!</v>
      </c>
    </row>
    <row r="71" spans="1:8" s="1" customFormat="1" ht="21" customHeight="1">
      <c r="A71" s="102"/>
      <c r="B71" s="103"/>
      <c r="C71" s="103"/>
      <c r="D71" s="104"/>
      <c r="E71" s="48"/>
      <c r="F71" s="48"/>
      <c r="H71" s="24" t="e">
        <f>SUM(D71+E71-#REF!)</f>
        <v>#REF!</v>
      </c>
    </row>
    <row r="72" spans="1:10" s="1" customFormat="1" ht="41.25" customHeight="1">
      <c r="A72" s="34"/>
      <c r="B72" s="2" t="s">
        <v>56</v>
      </c>
      <c r="C72" s="2"/>
      <c r="D72" s="27"/>
      <c r="E72" s="49" t="s">
        <v>52</v>
      </c>
      <c r="F72" s="50"/>
      <c r="H72" s="24" t="e">
        <f>SUM(D72+E72-#REF!)</f>
        <v>#VALUE!</v>
      </c>
      <c r="I72" s="19"/>
      <c r="J72" s="22"/>
    </row>
    <row r="73" spans="1:23" s="1" customFormat="1" ht="38.25" customHeight="1">
      <c r="A73" s="33"/>
      <c r="B73" s="120"/>
      <c r="C73" s="120"/>
      <c r="D73" s="121"/>
      <c r="E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2"/>
      <c r="V73" s="121" t="s">
        <v>52</v>
      </c>
      <c r="W73" s="123"/>
    </row>
    <row r="74" spans="1:8" s="1" customFormat="1" ht="18.75">
      <c r="A74" s="35"/>
      <c r="B74" s="114"/>
      <c r="C74" s="5"/>
      <c r="D74" s="10"/>
      <c r="E74" s="8"/>
      <c r="F74" s="8"/>
      <c r="H74" s="24" t="e">
        <f>SUM(D74+E74-#REF!)</f>
        <v>#REF!</v>
      </c>
    </row>
    <row r="75" spans="1:8" s="1" customFormat="1" ht="20.25">
      <c r="A75" s="35"/>
      <c r="B75" s="15"/>
      <c r="C75" s="15"/>
      <c r="D75" s="29"/>
      <c r="E75" s="16"/>
      <c r="F75" s="16"/>
      <c r="H75" s="24" t="e">
        <f>SUM(D75+E75-#REF!)</f>
        <v>#REF!</v>
      </c>
    </row>
    <row r="76" spans="1:8" s="1" customFormat="1" ht="20.25">
      <c r="A76" s="35"/>
      <c r="B76" s="15"/>
      <c r="C76" s="15"/>
      <c r="D76" s="29"/>
      <c r="E76" s="16"/>
      <c r="F76" s="16"/>
      <c r="H76" s="24" t="e">
        <f>SUM(D76+E76-#REF!)</f>
        <v>#REF!</v>
      </c>
    </row>
    <row r="77" spans="1:8" s="1" customFormat="1" ht="18">
      <c r="A77" s="35"/>
      <c r="B77" s="15"/>
      <c r="C77" s="15"/>
      <c r="D77" s="30"/>
      <c r="E77" s="17"/>
      <c r="F77" s="17"/>
      <c r="G77" s="13"/>
      <c r="H77" s="24" t="e">
        <f>SUM(D77+E77-#REF!)</f>
        <v>#REF!</v>
      </c>
    </row>
    <row r="78" spans="1:8" s="1" customFormat="1" ht="18">
      <c r="A78" s="35"/>
      <c r="B78" s="15"/>
      <c r="C78" s="15"/>
      <c r="D78" s="31"/>
      <c r="E78" s="18"/>
      <c r="F78" s="18"/>
      <c r="H78" s="24" t="e">
        <f>SUM(D78+E78-#REF!)</f>
        <v>#REF!</v>
      </c>
    </row>
    <row r="79" spans="1:8" s="1" customFormat="1" ht="18">
      <c r="A79" s="35"/>
      <c r="B79" s="15"/>
      <c r="C79" s="15"/>
      <c r="D79" s="32" t="s">
        <v>11</v>
      </c>
      <c r="E79" s="18"/>
      <c r="F79" s="18"/>
      <c r="H79" s="24" t="s">
        <v>11</v>
      </c>
    </row>
    <row r="80" spans="1:8" s="1" customFormat="1" ht="18">
      <c r="A80" s="35"/>
      <c r="B80" s="5"/>
      <c r="C80" s="5"/>
      <c r="D80" s="28"/>
      <c r="E80" s="8"/>
      <c r="F80" s="8"/>
      <c r="H80" s="24" t="e">
        <f>SUM(D80+E80-#REF!)</f>
        <v>#REF!</v>
      </c>
    </row>
    <row r="81" spans="1:8" s="1" customFormat="1" ht="18">
      <c r="A81" s="35"/>
      <c r="B81" s="5"/>
      <c r="C81" s="5"/>
      <c r="D81" s="28"/>
      <c r="E81" s="8"/>
      <c r="F81" s="8"/>
      <c r="H81" s="24" t="e">
        <f>SUM(D81+E81-#REF!)</f>
        <v>#REF!</v>
      </c>
    </row>
    <row r="82" spans="1:8" s="1" customFormat="1" ht="18">
      <c r="A82" s="35"/>
      <c r="B82" s="5"/>
      <c r="C82" s="5"/>
      <c r="D82" s="38"/>
      <c r="E82" s="8"/>
      <c r="F82" s="8"/>
      <c r="H82" s="24" t="e">
        <f>SUM(D82+E82-#REF!)</f>
        <v>#REF!</v>
      </c>
    </row>
    <row r="83" spans="1:8" s="1" customFormat="1" ht="18">
      <c r="A83" s="35"/>
      <c r="B83" s="5"/>
      <c r="C83" s="53"/>
      <c r="D83" s="28"/>
      <c r="E83" s="8"/>
      <c r="F83" s="8"/>
      <c r="H83" s="24" t="e">
        <f>SUM(D83+E83-#REF!)</f>
        <v>#REF!</v>
      </c>
    </row>
    <row r="84" ht="18">
      <c r="E84" s="57"/>
    </row>
    <row r="97" ht="18">
      <c r="C97" s="51"/>
    </row>
    <row r="98" ht="18">
      <c r="C98" s="52"/>
    </row>
    <row r="99" ht="18">
      <c r="C99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2016-07-27T11:51:03Z</cp:lastPrinted>
  <dcterms:created xsi:type="dcterms:W3CDTF">2002-10-23T13:00:01Z</dcterms:created>
  <dcterms:modified xsi:type="dcterms:W3CDTF">2016-12-26T09:23:33Z</dcterms:modified>
  <cp:category/>
  <cp:version/>
  <cp:contentType/>
  <cp:contentStatus/>
</cp:coreProperties>
</file>