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8775" activeTab="0"/>
  </bookViews>
  <sheets>
    <sheet name="3104" sheetId="1" r:id="rId1"/>
  </sheets>
  <definedNames/>
  <calcPr fullCalcOnLoad="1"/>
</workbook>
</file>

<file path=xl/sharedStrings.xml><?xml version="1.0" encoding="utf-8"?>
<sst xmlns="http://schemas.openxmlformats.org/spreadsheetml/2006/main" count="859" uniqueCount="216">
  <si>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</si>
  <si>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</si>
  <si>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</si>
  <si>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</si>
  <si>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</si>
  <si>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 xml:space="preserve">                   (найменування головного розпорядника коштів місцевого бюджету)</t>
  </si>
  <si>
    <t xml:space="preserve">                                            (найменування відповідального виконавця)</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</si>
  <si>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</si>
  <si>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</si>
  <si>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</si>
  <si>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</si>
  <si>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</si>
  <si>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</si>
  <si>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</si>
  <si>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</si>
  <si>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</si>
  <si>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</si>
  <si>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</si>
  <si>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</si>
  <si>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</si>
  <si>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</si>
  <si>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</si>
  <si>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</si>
  <si>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</si>
  <si>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</si>
  <si>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</si>
  <si>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</si>
  <si>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</si>
  <si>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</si>
  <si>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</si>
  <si>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</si>
  <si>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</si>
  <si>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</si>
  <si>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</si>
  <si>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</si>
  <si>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</si>
  <si>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</si>
  <si>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</si>
  <si>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</si>
  <si>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</si>
  <si>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</si>
  <si>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</si>
  <si>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</si>
  <si>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</si>
  <si>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</si>
  <si>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</si>
  <si>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</si>
  <si>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</si>
  <si>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</si>
  <si>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</si>
  <si>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</si>
  <si>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</si>
  <si>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</si>
  <si>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</si>
  <si>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</si>
  <si>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</si>
  <si>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</si>
  <si>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</si>
  <si>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</si>
  <si>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</si>
  <si>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</si>
  <si>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</si>
  <si>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</si>
  <si>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</si>
  <si>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</si>
  <si>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</si>
  <si>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Причини виникнення заборгованості</t>
  </si>
  <si>
    <t>Вжиті заходи щодо погашення заборгованості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</si>
  <si>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</si>
  <si>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</si>
  <si>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</si>
  <si>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</si>
  <si>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</si>
  <si>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3. </t>
  </si>
  <si>
    <t>разом
(7 + 8)</t>
  </si>
  <si>
    <t>разом
(11 + 12)</t>
  </si>
  <si>
    <t>разом
(3 + 4)</t>
  </si>
  <si>
    <t>Інші надходження спеціального фонду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</si>
  <si>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</si>
  <si>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</si>
  <si>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</si>
  <si>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</si>
  <si>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</si>
  <si>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</si>
  <si>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</si>
  <si>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</si>
  <si>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</si>
  <si>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</si>
  <si>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</si>
  <si>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</si>
  <si>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</si>
  <si>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</si>
  <si>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</si>
  <si>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</si>
  <si>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</si>
  <si>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</si>
  <si>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</si>
  <si>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</si>
  <si>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</si>
  <si>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</si>
  <si>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</si>
  <si>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</si>
  <si>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</si>
  <si>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</si>
  <si>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</si>
  <si>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</si>
  <si>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</si>
  <si>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</si>
  <si>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БЮДЖЕТНИЙ ЗАПИТ НА 2020 - 2022 РОКИ індивідуальний (Форма 2020-2)</t>
  </si>
  <si>
    <t>1.  Управління соціального захисту населення Баштанської районної державної адміністрації</t>
  </si>
  <si>
    <t>2.  Управління соціального захисту населення Баштанської районної державної адміністрації</t>
  </si>
  <si>
    <t>08</t>
  </si>
  <si>
    <t>4. Мета та завдання бюджетної програми на 2020 - 2022 роки:</t>
  </si>
  <si>
    <t>1) надходження для виконання бюджетної програми у 2018 - 2020__ роках:</t>
  </si>
  <si>
    <t>2018 рік (звіт)</t>
  </si>
  <si>
    <t>2019 рік (затверджено)</t>
  </si>
  <si>
    <t>2020 рік (проект)</t>
  </si>
  <si>
    <t>2) надходження для виконання бюджетної програми у 2021 - 2022 роках:</t>
  </si>
  <si>
    <t>2021 рік (прогноз)</t>
  </si>
  <si>
    <t>2022 рік (прогноз)</t>
  </si>
  <si>
    <t>1) видатки за кодами Економічної класифікації видатків бюджету у 2018 - 2020 роках:</t>
  </si>
  <si>
    <t>1) витрати за напрямами використання бюджетних коштів у 2018 - 2020 роках:</t>
  </si>
  <si>
    <t>1) результативні показники бюджетної програми у 2018- 2020 роках:</t>
  </si>
  <si>
    <t>2) результативні показники бюджетної програми у 2021 - 2022 роках:</t>
  </si>
  <si>
    <t>грн.</t>
  </si>
  <si>
    <t>звітність</t>
  </si>
  <si>
    <t>осіб</t>
  </si>
  <si>
    <t>розрахунок</t>
  </si>
  <si>
    <t>%</t>
  </si>
  <si>
    <t>Ніна ЯКИМЧУК</t>
  </si>
  <si>
    <r>
      <t>1) мета бюджетної програми, строки її реалізації;</t>
    </r>
    <r>
      <rPr>
        <sz val="11"/>
        <color indexed="8"/>
        <rFont val="Times New Roman"/>
        <family val="1"/>
      </rPr>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r>
  </si>
  <si>
    <r>
      <t>2) завдання бюджетної програми;</t>
    </r>
    <r>
      <rPr>
        <sz val="11"/>
        <color indexed="8"/>
        <rFont val="Times New Roman"/>
        <family val="1"/>
      </rPr>
      <t xml:space="preserve"> 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постійної сторонньої  допомоги (крім осіб ,що обслуговуються соціальними службами)</t>
    </r>
  </si>
  <si>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</si>
  <si>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</si>
  <si>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Власні надходження бюджетних установ
- за послуги, що надаються бюдж.установами</t>
  </si>
  <si>
    <t xml:space="preserve">  від оренди майна</t>
  </si>
  <si>
    <t xml:space="preserve">  від реалізації майна</t>
  </si>
  <si>
    <t>від підприємств, організацій, фіз.осіб (власні надходження)</t>
  </si>
  <si>
    <t>благодійні внески та дарунки</t>
  </si>
  <si>
    <t>Заробітна плата</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</si>
  <si>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</si>
  <si>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</si>
  <si>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</si>
  <si>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</si>
  <si>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</si>
  <si>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</si>
  <si>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</si>
  <si>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</si>
  <si>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</si>
  <si>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</si>
  <si>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</si>
  <si>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видатки</t>
  </si>
  <si>
    <t>Придбання обладнання і предметів довгострокового користування </t>
  </si>
  <si>
    <t>Підпрограма 1</t>
  </si>
  <si>
    <t>Завдання 1</t>
  </si>
  <si>
    <t>Надання соц.послуг</t>
  </si>
  <si>
    <t>Завдання 2</t>
  </si>
  <si>
    <t xml:space="preserve">Стаціонарний догляд підопічних </t>
  </si>
  <si>
    <t>2) витрати за напрямами використання бюджетних коштів у 2021 - 2022 роках:</t>
  </si>
  <si>
    <t>Завдання 1 Надання соц.послуг</t>
  </si>
  <si>
    <t>Кількість штатних одиниць персоналу,всього</t>
  </si>
  <si>
    <t>одиниць</t>
  </si>
  <si>
    <t>в т.ч.:професіоналів,фахівців та робітників,які надають соціальні послуги</t>
  </si>
  <si>
    <t>Витрати на обслуговування осіб, яким надаються соц.послуги</t>
  </si>
  <si>
    <t>тис.грн</t>
  </si>
  <si>
    <t>Кількість осіб, які потребують соціального обслуговування, всього</t>
  </si>
  <si>
    <t>Чисельність осіб,забезпечених соціальним обслуговуванням</t>
  </si>
  <si>
    <t>Чисельність обслуговуваних на 1 шт.од. професміонала,фахівця та робітника,які надають соціальні послуги</t>
  </si>
  <si>
    <t>Середні витрати на соціальне обслуговування  1 особи територіальним  центром,за винятком стаціонарного відділення  на рік</t>
  </si>
  <si>
    <t>Відсоток осіб, охоплених соціальним обслуговуванням, до загальної чисельності осіб,які потребують соціальних послуг</t>
  </si>
  <si>
    <t xml:space="preserve">Завдання 2  Стаціонарний догляд підопічних </t>
  </si>
  <si>
    <t>Кількість штатних одиниць персоналу, що обслуговують підопічних стаціонару, всього</t>
  </si>
  <si>
    <t>Витрати на обслуговування підопічних стаціонару</t>
  </si>
  <si>
    <t>Кількість ліжок у стаціонарному відділенні для постійного або тимчасового проживання</t>
  </si>
  <si>
    <t>Кількість осіб,забезпечених соціальними послугами у стаціонарному відділенні</t>
  </si>
  <si>
    <t>Чисельність обслуговуваних на 1 шт.од. працівників стаціонарного відділення підопічними</t>
  </si>
  <si>
    <t>Середні витрати на соціальне обслуговування  1 особи у стаціонарному відділенні  на рік</t>
  </si>
  <si>
    <t>Відсоток осіб, що знаходяться у стац.відділенні, до загальної чисельності ліжок стац.відділення</t>
  </si>
  <si>
    <t>1. Обов'язкові виплати</t>
  </si>
  <si>
    <t>1.1  за тарифами та посадовими  окладами</t>
  </si>
  <si>
    <t>1.2.  доплати обов'язкового характеру</t>
  </si>
  <si>
    <t>1.3. надбавки обов'язкового характеру</t>
  </si>
  <si>
    <t xml:space="preserve">    - вислуга років</t>
  </si>
  <si>
    <t>2. Виплати стимулюючого характеру - всього</t>
  </si>
  <si>
    <t>2.1. за напруженість, складність праці</t>
  </si>
  <si>
    <t>2.2. премії</t>
  </si>
  <si>
    <t>3. Матеріальна допомога при наданні</t>
  </si>
  <si>
    <t xml:space="preserve">     щорічної відпустки -  всього</t>
  </si>
  <si>
    <t>3.1. фахівцям галузі у розмірі посадового окладу</t>
  </si>
  <si>
    <t>3.2. іншим працівникам</t>
  </si>
  <si>
    <t>4. Інші виплати - всього</t>
  </si>
  <si>
    <t xml:space="preserve">4.1. індексація            </t>
  </si>
  <si>
    <t>4.2. оплата праці за трудовими угодами</t>
  </si>
  <si>
    <t xml:space="preserve">4.3. інші(підмінна відпусток і 5днів лік-ні)           </t>
  </si>
  <si>
    <t>Всього видатків на оплату праці</t>
  </si>
  <si>
    <t>2019 рік (план)</t>
  </si>
  <si>
    <t>2020 рік</t>
  </si>
  <si>
    <t>2021 рік</t>
  </si>
  <si>
    <t>2022 рік</t>
  </si>
  <si>
    <t>керівники</t>
  </si>
  <si>
    <t>лікарський персонал</t>
  </si>
  <si>
    <t>середній мед.персонал</t>
  </si>
  <si>
    <t>молодший мед.персонал</t>
  </si>
  <si>
    <t>спеціалісти (не медики)</t>
  </si>
  <si>
    <t>інші</t>
  </si>
  <si>
    <t>Програма “Безбар'єрна Баштанщина'</t>
  </si>
  <si>
    <t>Рішення сесії р/р №5 від 12.10.2017р.</t>
  </si>
  <si>
    <t>Дебіторська заборгованість на 01.01.2018</t>
  </si>
  <si>
    <t>Дебіторська заборгованість на 01.01.2019</t>
  </si>
  <si>
    <t>Очікувана дебіторська заборгованість на 01.01.2020</t>
  </si>
  <si>
    <t xml:space="preserve"> Предмети, матеріали, обладнання та інвентар</t>
  </si>
  <si>
    <t xml:space="preserve"> підписка періодичних видань</t>
  </si>
  <si>
    <t>періодичне погашення</t>
  </si>
  <si>
    <t>03194476</t>
  </si>
  <si>
    <t xml:space="preserve">4) аналіз управління бюджетними зобов'язаннями та пропозиції щодо упорядкування бюджетних зобов'язань у 2020 році.  </t>
  </si>
  <si>
    <r>
      <t xml:space="preserve">3) підстави реалізації бюджетної програми. </t>
    </r>
    <r>
      <rPr>
        <sz val="11"/>
        <color indexed="8"/>
        <rFont val="Times New Roman"/>
        <family val="1"/>
      </rPr>
      <t>Конституція України (Закон України від 28.06.1996 року №254/96)
Наказ  Міністерства фінансів України  від 02.08.2010 № 805” Про затвердження основних підходів до запровадження програмно-цільового методу складання та виконання місцевих бюджетів”
Бюджетний кодекс України від 08.07.2010 року № 2456-VI.
Наказ Міністерства соціальної політики України від 14.05.2018 року №688 „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Наказ Міністерства фінансів України від 26.08.2014 р. № 836 «Про деякі питання запровадження програмно-цільового методу складання та виконання місцевих бюджетів» із змінами від 28.04.2017 р. №472.                               Постанова Кабінету міністрів України від  29.12.2009 року № 1417 "Деякі питання діяльності територіальних центрів соціального обслуговування (надання соціальних послуг) (із змінами та доповненнями).
 Положення про територіальний центр соціального обслуговування (надання соціальних послуг) Баштанського району, затвердженого розпорядженням голови Баштанської РДА від 12.07.2010 № 302-р.
ЗУ «Про Державний бюджет України на 2020 рік».
Рішення сесії районної ради від 23.12.2019 №10 "Про районний бюджет Баштанського району на 2020 рік"</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</si>
</sst>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46">
    <font>
      <sz val="11"/>
      <color theme="1"/>
      <name val="Calibri"/>
      <family val="2"/>
    </font>
    <font>
      <sz val="11"/>
      <color indexed="8"/>
      <name val="Calibri"/>
      <family val="2"/>
    </font>
    <font>
      <sz val="11"/>
      <color indexed="8"/>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9"/>
      <color indexed="8"/>
      <name val="Times New Roman"/>
      <family val="1"/>
    </font>
    <font>
      <sz val="8"/>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9"/>
      <color theme="1"/>
      <name val="Times New Roman"/>
      <family val="1"/>
    </font>
    <font>
      <sz val="8"/>
      <color theme="1"/>
      <name val="Times New Roman"/>
      <family val="1"/>
    </font>
    <font>
      <b/>
      <sz val="11"/>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thin"/>
      <right style="medium"/>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03">
    <xf numFmtId="0" fontId="0" fillId="0" borderId="0" xfId="0" applyFont="1" applyAlignment="1">
      <alignment/>
    </xf>
    <xf numFmtId="0" fontId="41" fillId="0" borderId="0" xfId="0" applyFont="1" applyAlignment="1">
      <alignment vertical="top" wrapText="1"/>
    </xf>
    <xf numFmtId="0" fontId="41" fillId="0" borderId="0" xfId="0" applyFont="1" applyAlignment="1">
      <alignment horizontal="right" vertical="center"/>
    </xf>
    <xf numFmtId="0" fontId="41" fillId="0" borderId="0" xfId="0" applyFont="1" applyAlignment="1">
      <alignment horizontal="center" vertical="center" wrapText="1"/>
    </xf>
    <xf numFmtId="0" fontId="41" fillId="0" borderId="10" xfId="0" applyFont="1" applyBorder="1" applyAlignment="1">
      <alignment vertical="center" wrapText="1"/>
    </xf>
    <xf numFmtId="0" fontId="42" fillId="0" borderId="10" xfId="0" applyFont="1" applyBorder="1" applyAlignment="1">
      <alignment horizontal="center" vertical="center" wrapText="1"/>
    </xf>
    <xf numFmtId="0" fontId="41" fillId="0" borderId="11" xfId="0" applyFont="1" applyBorder="1" applyAlignment="1">
      <alignment/>
    </xf>
    <xf numFmtId="0" fontId="41" fillId="0" borderId="0" xfId="0" applyFont="1" applyAlignment="1">
      <alignment horizontal="left"/>
    </xf>
    <xf numFmtId="0" fontId="43" fillId="0" borderId="0" xfId="0" applyFont="1" applyBorder="1" applyAlignment="1">
      <alignment vertical="top" wrapText="1"/>
    </xf>
    <xf numFmtId="0" fontId="44" fillId="0" borderId="0" xfId="0" applyFont="1" applyBorder="1" applyAlignment="1">
      <alignment vertical="center" wrapText="1"/>
    </xf>
    <xf numFmtId="0" fontId="44" fillId="0" borderId="0" xfId="0" applyFont="1" applyBorder="1" applyAlignment="1">
      <alignment vertical="top" wrapText="1"/>
    </xf>
    <xf numFmtId="0" fontId="44" fillId="0" borderId="0" xfId="0" applyFont="1" applyBorder="1" applyAlignment="1">
      <alignment wrapText="1"/>
    </xf>
    <xf numFmtId="0" fontId="44" fillId="0" borderId="0" xfId="0" applyFont="1" applyAlignment="1">
      <alignment wrapText="1"/>
    </xf>
    <xf numFmtId="0" fontId="43" fillId="0" borderId="0" xfId="0" applyFont="1" applyAlignment="1">
      <alignment vertical="top" wrapText="1"/>
    </xf>
    <xf numFmtId="0" fontId="44" fillId="0" borderId="0" xfId="0" applyFont="1" applyAlignment="1">
      <alignment vertical="center" wrapText="1"/>
    </xf>
    <xf numFmtId="0" fontId="44" fillId="0" borderId="0" xfId="0" applyFont="1" applyAlignment="1">
      <alignment horizontal="left" vertical="center"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1" fillId="0" borderId="0" xfId="0" applyFont="1" applyAlignment="1">
      <alignment/>
    </xf>
    <xf numFmtId="0" fontId="43" fillId="0" borderId="0" xfId="0" applyFont="1" applyBorder="1" applyAlignment="1">
      <alignment horizontal="center" vertical="top" wrapText="1"/>
    </xf>
    <xf numFmtId="49" fontId="44" fillId="0" borderId="11" xfId="0" applyNumberFormat="1" applyFont="1" applyBorder="1" applyAlignment="1">
      <alignment horizontal="center" wrapText="1"/>
    </xf>
    <xf numFmtId="2" fontId="41" fillId="0" borderId="10" xfId="0" applyNumberFormat="1" applyFont="1" applyBorder="1" applyAlignment="1">
      <alignment horizontal="center" vertical="center" wrapText="1"/>
    </xf>
    <xf numFmtId="2" fontId="41" fillId="0" borderId="10" xfId="0" applyNumberFormat="1" applyFont="1" applyBorder="1" applyAlignment="1">
      <alignment vertical="center" wrapText="1"/>
    </xf>
    <xf numFmtId="0" fontId="44" fillId="0" borderId="10" xfId="0" applyFont="1" applyBorder="1" applyAlignment="1">
      <alignment vertical="center" wrapText="1"/>
    </xf>
    <xf numFmtId="1" fontId="41" fillId="0" borderId="10" xfId="0" applyNumberFormat="1" applyFont="1" applyBorder="1" applyAlignment="1">
      <alignment horizontal="center" vertical="center" wrapText="1"/>
    </xf>
    <xf numFmtId="0" fontId="41" fillId="0" borderId="10" xfId="0" applyFont="1" applyBorder="1" applyAlignment="1">
      <alignment horizontal="center" vertical="center" wrapText="1"/>
    </xf>
    <xf numFmtId="0" fontId="41" fillId="0" borderId="0" xfId="0" applyFont="1" applyAlignment="1">
      <alignment/>
    </xf>
    <xf numFmtId="0" fontId="3" fillId="0" borderId="10" xfId="0" applyNumberFormat="1" applyFont="1" applyFill="1" applyBorder="1" applyAlignment="1" applyProtection="1">
      <alignment horizontal="left" vertical="top"/>
      <protection/>
    </xf>
    <xf numFmtId="0" fontId="3" fillId="0" borderId="10" xfId="0" applyFont="1" applyBorder="1" applyAlignment="1">
      <alignment vertical="center" wrapText="1"/>
    </xf>
    <xf numFmtId="0" fontId="45" fillId="0" borderId="10" xfId="0" applyFont="1" applyBorder="1" applyAlignment="1">
      <alignment horizontal="left" vertical="center" wrapText="1"/>
    </xf>
    <xf numFmtId="0" fontId="45" fillId="0" borderId="10" xfId="0" applyFont="1" applyBorder="1" applyAlignment="1">
      <alignment vertical="center" wrapText="1"/>
    </xf>
    <xf numFmtId="2" fontId="44" fillId="0" borderId="10" xfId="0" applyNumberFormat="1" applyFont="1" applyBorder="1" applyAlignment="1">
      <alignment horizontal="center" vertical="center" wrapText="1"/>
    </xf>
    <xf numFmtId="0" fontId="3" fillId="0" borderId="12" xfId="0" applyNumberFormat="1" applyFont="1" applyFill="1" applyBorder="1" applyAlignment="1" applyProtection="1">
      <alignment horizontal="justify" vertical="top"/>
      <protection/>
    </xf>
    <xf numFmtId="0" fontId="3" fillId="0" borderId="10" xfId="0" applyNumberFormat="1" applyFont="1" applyFill="1" applyBorder="1" applyAlignment="1" applyProtection="1">
      <alignment horizontal="justify" vertical="top"/>
      <protection/>
    </xf>
    <xf numFmtId="0" fontId="3" fillId="0" borderId="13" xfId="0" applyNumberFormat="1" applyFont="1" applyFill="1" applyBorder="1" applyAlignment="1" applyProtection="1">
      <alignment horizontal="justify" vertical="top"/>
      <protection/>
    </xf>
    <xf numFmtId="2" fontId="44" fillId="0" borderId="10" xfId="0" applyNumberFormat="1" applyFont="1" applyBorder="1" applyAlignment="1">
      <alignment vertical="center" wrapText="1"/>
    </xf>
    <xf numFmtId="0" fontId="3" fillId="0" borderId="14"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indent="1"/>
      <protection/>
    </xf>
    <xf numFmtId="0" fontId="3" fillId="0" borderId="15"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vertical="top"/>
      <protection/>
    </xf>
    <xf numFmtId="0" fontId="3" fillId="0" borderId="16" xfId="0" applyNumberFormat="1" applyFont="1" applyFill="1" applyBorder="1" applyAlignment="1" applyProtection="1">
      <alignment horizontal="left" vertical="top"/>
      <protection/>
    </xf>
    <xf numFmtId="0" fontId="4" fillId="0" borderId="10" xfId="0" applyNumberFormat="1" applyFont="1" applyFill="1" applyBorder="1" applyAlignment="1" applyProtection="1">
      <alignment horizontal="left" vertical="top" wrapText="1" indent="1"/>
      <protection/>
    </xf>
    <xf numFmtId="0" fontId="3" fillId="0" borderId="10" xfId="0" applyNumberFormat="1" applyFont="1" applyFill="1" applyBorder="1" applyAlignment="1" applyProtection="1">
      <alignment horizontal="left" vertical="top" indent="1"/>
      <protection/>
    </xf>
    <xf numFmtId="0" fontId="3" fillId="0" borderId="17" xfId="0" applyNumberFormat="1" applyFont="1" applyFill="1" applyBorder="1" applyAlignment="1" applyProtection="1">
      <alignment horizontal="left" vertical="top"/>
      <protection/>
    </xf>
    <xf numFmtId="0" fontId="4" fillId="0" borderId="10" xfId="0" applyNumberFormat="1" applyFont="1" applyFill="1" applyBorder="1" applyAlignment="1" applyProtection="1">
      <alignment horizontal="left" vertical="top"/>
      <protection/>
    </xf>
    <xf numFmtId="0" fontId="3" fillId="0" borderId="10" xfId="0" applyFont="1" applyBorder="1" applyAlignment="1">
      <alignment horizontal="justify" vertical="top"/>
    </xf>
    <xf numFmtId="0" fontId="3" fillId="0" borderId="10" xfId="0" applyFont="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2" fontId="3" fillId="0" borderId="10"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1" fontId="3" fillId="0" borderId="17"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vertical="center"/>
      <protection/>
    </xf>
    <xf numFmtId="2" fontId="3" fillId="0" borderId="17" xfId="0" applyNumberFormat="1" applyFont="1" applyFill="1" applyBorder="1" applyAlignment="1" applyProtection="1">
      <alignment horizontal="center" vertical="center"/>
      <protection/>
    </xf>
    <xf numFmtId="2" fontId="3"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0" fontId="3" fillId="0" borderId="18" xfId="0" applyNumberFormat="1" applyFont="1" applyFill="1" applyBorder="1" applyAlignment="1" applyProtection="1">
      <alignment horizontal="left" vertical="top"/>
      <protection/>
    </xf>
    <xf numFmtId="0" fontId="3" fillId="0" borderId="19" xfId="0" applyFont="1" applyBorder="1" applyAlignment="1">
      <alignment horizontal="justify" vertical="top"/>
    </xf>
    <xf numFmtId="0" fontId="3" fillId="0" borderId="19" xfId="0" applyFont="1" applyBorder="1" applyAlignment="1">
      <alignment horizontal="center" vertical="center"/>
    </xf>
    <xf numFmtId="1"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left" vertical="top"/>
      <protection/>
    </xf>
    <xf numFmtId="0" fontId="4" fillId="0" borderId="10" xfId="0" applyNumberFormat="1" applyFont="1" applyFill="1" applyBorder="1" applyAlignment="1" applyProtection="1">
      <alignment horizontal="center" vertical="top"/>
      <protection/>
    </xf>
    <xf numFmtId="1" fontId="4" fillId="0" borderId="10" xfId="0" applyNumberFormat="1" applyFont="1" applyFill="1" applyBorder="1" applyAlignment="1" applyProtection="1">
      <alignment horizontal="center" vertical="top"/>
      <protection/>
    </xf>
    <xf numFmtId="0" fontId="4" fillId="0" borderId="22" xfId="0" applyNumberFormat="1" applyFont="1" applyFill="1" applyBorder="1" applyAlignment="1" applyProtection="1">
      <alignment horizontal="center" vertical="top"/>
      <protection/>
    </xf>
    <xf numFmtId="0" fontId="3" fillId="0" borderId="10" xfId="0" applyFont="1" applyBorder="1" applyAlignment="1">
      <alignment wrapText="1"/>
    </xf>
    <xf numFmtId="0" fontId="3" fillId="0" borderId="10" xfId="0" applyNumberFormat="1" applyFont="1" applyFill="1" applyBorder="1" applyAlignment="1" applyProtection="1">
      <alignment horizontal="center" vertical="top"/>
      <protection/>
    </xf>
    <xf numFmtId="1" fontId="3" fillId="0" borderId="10" xfId="0" applyNumberFormat="1" applyFont="1" applyFill="1" applyBorder="1" applyAlignment="1" applyProtection="1">
      <alignment horizontal="center" vertical="top"/>
      <protection/>
    </xf>
    <xf numFmtId="49" fontId="3" fillId="0" borderId="10" xfId="0" applyNumberFormat="1" applyFont="1" applyBorder="1" applyAlignment="1">
      <alignment horizontal="left"/>
    </xf>
    <xf numFmtId="49" fontId="4" fillId="0" borderId="10" xfId="0" applyNumberFormat="1" applyFont="1" applyBorder="1" applyAlignment="1">
      <alignment wrapText="1"/>
    </xf>
    <xf numFmtId="49" fontId="3" fillId="0" borderId="10" xfId="0" applyNumberFormat="1" applyFont="1" applyBorder="1" applyAlignment="1">
      <alignment wrapText="1"/>
    </xf>
    <xf numFmtId="0" fontId="3" fillId="0" borderId="22" xfId="0" applyNumberFormat="1" applyFont="1" applyFill="1" applyBorder="1" applyAlignment="1" applyProtection="1">
      <alignment horizontal="center" vertical="top"/>
      <protection/>
    </xf>
    <xf numFmtId="0" fontId="4" fillId="0" borderId="10" xfId="0" applyFont="1" applyBorder="1" applyAlignment="1">
      <alignment wrapText="1"/>
    </xf>
    <xf numFmtId="0" fontId="4" fillId="0" borderId="10" xfId="0" applyFont="1" applyBorder="1" applyAlignment="1">
      <alignment vertical="top" wrapText="1"/>
    </xf>
    <xf numFmtId="0" fontId="4" fillId="0" borderId="19" xfId="0" applyFont="1" applyBorder="1" applyAlignment="1">
      <alignment wrapText="1"/>
    </xf>
    <xf numFmtId="0" fontId="4" fillId="0" borderId="12" xfId="0" applyFont="1" applyBorder="1" applyAlignment="1">
      <alignment wrapText="1"/>
    </xf>
    <xf numFmtId="0" fontId="3" fillId="0" borderId="12"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left" vertical="top" wrapText="1" indent="1"/>
      <protection/>
    </xf>
    <xf numFmtId="0" fontId="3" fillId="0" borderId="12" xfId="0" applyNumberFormat="1" applyFont="1" applyFill="1" applyBorder="1" applyAlignment="1" applyProtection="1">
      <alignment vertical="top" wrapText="1"/>
      <protection/>
    </xf>
    <xf numFmtId="0" fontId="44" fillId="0" borderId="10" xfId="0" applyFont="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horizontal="left" vertical="center" wrapText="1"/>
    </xf>
    <xf numFmtId="0" fontId="41" fillId="0" borderId="10" xfId="0" applyFont="1" applyBorder="1" applyAlignment="1">
      <alignment horizontal="center" vertical="center" wrapText="1"/>
    </xf>
    <xf numFmtId="0" fontId="43" fillId="0" borderId="0" xfId="0" applyFont="1" applyAlignment="1">
      <alignment horizontal="center" vertical="top" wrapText="1"/>
    </xf>
    <xf numFmtId="0" fontId="44" fillId="0" borderId="0" xfId="0" applyFont="1" applyAlignment="1">
      <alignment horizontal="center" vertical="center"/>
    </xf>
    <xf numFmtId="0" fontId="42" fillId="0" borderId="0" xfId="0" applyFont="1" applyAlignment="1">
      <alignment horizontal="center" vertical="top" wrapText="1"/>
    </xf>
    <xf numFmtId="0" fontId="41" fillId="0" borderId="0" xfId="0" applyFont="1" applyAlignment="1">
      <alignment vertical="center" wrapText="1"/>
    </xf>
    <xf numFmtId="0" fontId="41" fillId="0" borderId="0" xfId="0" applyFont="1" applyAlignment="1">
      <alignment/>
    </xf>
    <xf numFmtId="0" fontId="41" fillId="0" borderId="23"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2" xfId="0" applyFont="1" applyBorder="1" applyAlignment="1">
      <alignment horizontal="center" vertical="center" wrapText="1"/>
    </xf>
    <xf numFmtId="0" fontId="44" fillId="0" borderId="0" xfId="0" applyFont="1" applyAlignment="1">
      <alignment horizontal="left" vertical="top" wrapText="1"/>
    </xf>
    <xf numFmtId="0" fontId="44" fillId="0" borderId="11" xfId="0" applyFont="1" applyBorder="1" applyAlignment="1">
      <alignment vertical="center" wrapText="1"/>
    </xf>
    <xf numFmtId="49" fontId="44" fillId="0" borderId="11"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43" fillId="0" borderId="23" xfId="0" applyFont="1" applyBorder="1" applyAlignment="1">
      <alignment horizontal="center" vertical="top" wrapText="1"/>
    </xf>
    <xf numFmtId="0" fontId="41" fillId="0" borderId="0" xfId="0" applyFont="1" applyAlignment="1">
      <alignment horizontal="center" vertical="top"/>
    </xf>
    <xf numFmtId="0" fontId="44" fillId="0" borderId="11" xfId="0" applyFont="1" applyBorder="1" applyAlignment="1">
      <alignment vertical="top" wrapText="1"/>
    </xf>
    <xf numFmtId="49" fontId="44" fillId="0" borderId="11" xfId="0" applyNumberFormat="1" applyFont="1" applyBorder="1" applyAlignment="1">
      <alignment horizontal="center" vertical="top" wrapText="1"/>
    </xf>
    <xf numFmtId="0" fontId="44" fillId="0" borderId="11" xfId="0" applyFont="1" applyBorder="1" applyAlignment="1">
      <alignment horizontal="center" wrapText="1"/>
    </xf>
    <xf numFmtId="0" fontId="43" fillId="0" borderId="0" xfId="0" applyFont="1" applyBorder="1" applyAlignment="1">
      <alignment horizontal="center" vertical="top" wrapText="1"/>
    </xf>
    <xf numFmtId="0" fontId="41" fillId="0" borderId="11"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4"/>
  <sheetViews>
    <sheetView tabSelected="1" view="pageBreakPreview" zoomScale="70" zoomScaleNormal="80" zoomScaleSheetLayoutView="70" zoomScalePageLayoutView="0" workbookViewId="0" topLeftCell="A316">
      <selection activeCell="A19" sqref="A19:P19"/>
    </sheetView>
  </sheetViews>
  <sheetFormatPr defaultColWidth="9.140625" defaultRowHeight="15"/>
  <cols>
    <col min="1" max="1" width="14.57421875" style="18" customWidth="1"/>
    <col min="2" max="2" width="35.7109375" style="18" customWidth="1"/>
    <col min="3" max="3" width="12.7109375" style="18" customWidth="1"/>
    <col min="4" max="4" width="12.57421875" style="18" customWidth="1"/>
    <col min="5" max="5" width="11.28125" style="18" customWidth="1"/>
    <col min="6" max="6" width="12.7109375" style="18" customWidth="1"/>
    <col min="7" max="7" width="12.8515625" style="18" customWidth="1"/>
    <col min="8" max="9" width="11.28125" style="18" customWidth="1"/>
    <col min="10" max="10" width="12.7109375" style="18" customWidth="1"/>
    <col min="11" max="11" width="11.8515625" style="18" customWidth="1"/>
    <col min="12" max="13" width="11.28125" style="18" customWidth="1"/>
    <col min="14" max="14" width="12.57421875" style="18" customWidth="1"/>
    <col min="15" max="16384" width="9.140625" style="18" customWidth="1"/>
  </cols>
  <sheetData>
    <row r="1" ht="15">
      <c r="P1" s="2" t="s">
        <v>0</v>
      </c>
    </row>
    <row r="2" ht="15">
      <c r="P2" s="2" t="s">
        <v>1</v>
      </c>
    </row>
    <row r="3" ht="15">
      <c r="P3" s="2" t="s">
        <v>2</v>
      </c>
    </row>
    <row r="4" ht="15">
      <c r="P4" s="2" t="s">
        <v>3</v>
      </c>
    </row>
    <row r="5" ht="15">
      <c r="P5" s="2" t="s">
        <v>4</v>
      </c>
    </row>
    <row r="6" spans="1:16" ht="15">
      <c r="A6" s="85" t="s">
        <v>108</v>
      </c>
      <c r="B6" s="85"/>
      <c r="C6" s="85"/>
      <c r="D6" s="85"/>
      <c r="E6" s="85"/>
      <c r="F6" s="85"/>
      <c r="G6" s="85"/>
      <c r="H6" s="85"/>
      <c r="I6" s="85"/>
      <c r="J6" s="85"/>
      <c r="K6" s="85"/>
      <c r="L6" s="85"/>
      <c r="M6" s="85"/>
      <c r="N6" s="85"/>
      <c r="O6" s="85"/>
      <c r="P6" s="85"/>
    </row>
    <row r="7" spans="1:16" ht="15">
      <c r="A7" s="93" t="s">
        <v>109</v>
      </c>
      <c r="B7" s="93"/>
      <c r="C7" s="93"/>
      <c r="D7" s="93"/>
      <c r="E7" s="93"/>
      <c r="F7" s="93"/>
      <c r="G7" s="93"/>
      <c r="H7" s="93"/>
      <c r="I7" s="93"/>
      <c r="J7" s="93"/>
      <c r="K7" s="9"/>
      <c r="L7" s="94" t="s">
        <v>111</v>
      </c>
      <c r="M7" s="94"/>
      <c r="N7" s="9"/>
      <c r="O7" s="95"/>
      <c r="P7" s="95"/>
    </row>
    <row r="8" spans="1:16" ht="48" customHeight="1">
      <c r="A8" s="96" t="s">
        <v>5</v>
      </c>
      <c r="B8" s="96"/>
      <c r="C8" s="96"/>
      <c r="D8" s="96"/>
      <c r="E8" s="96"/>
      <c r="F8" s="96"/>
      <c r="G8" s="96"/>
      <c r="H8" s="96"/>
      <c r="I8" s="96"/>
      <c r="J8" s="96"/>
      <c r="K8" s="8"/>
      <c r="L8" s="86" t="s">
        <v>100</v>
      </c>
      <c r="M8" s="86"/>
      <c r="N8" s="8"/>
      <c r="O8" s="97" t="s">
        <v>101</v>
      </c>
      <c r="P8" s="97"/>
    </row>
    <row r="9" spans="1:16" ht="15">
      <c r="A9" s="98" t="s">
        <v>110</v>
      </c>
      <c r="B9" s="98"/>
      <c r="C9" s="98"/>
      <c r="D9" s="98"/>
      <c r="E9" s="98"/>
      <c r="F9" s="98"/>
      <c r="G9" s="98"/>
      <c r="H9" s="98"/>
      <c r="I9" s="98"/>
      <c r="J9" s="98"/>
      <c r="K9" s="10"/>
      <c r="L9" s="99" t="s">
        <v>111</v>
      </c>
      <c r="M9" s="99"/>
      <c r="N9" s="10"/>
      <c r="O9" s="94" t="s">
        <v>213</v>
      </c>
      <c r="P9" s="94"/>
    </row>
    <row r="10" spans="1:16" ht="45.75" customHeight="1">
      <c r="A10" s="96" t="s">
        <v>6</v>
      </c>
      <c r="B10" s="96"/>
      <c r="C10" s="96"/>
      <c r="D10" s="96"/>
      <c r="E10" s="96"/>
      <c r="F10" s="96"/>
      <c r="G10" s="96"/>
      <c r="H10" s="96"/>
      <c r="I10" s="96"/>
      <c r="J10" s="96"/>
      <c r="K10" s="8"/>
      <c r="L10" s="84" t="s">
        <v>102</v>
      </c>
      <c r="M10" s="84"/>
      <c r="N10" s="8"/>
      <c r="O10" s="97" t="s">
        <v>101</v>
      </c>
      <c r="P10" s="97"/>
    </row>
    <row r="11" spans="1:16" ht="63" customHeight="1">
      <c r="A11" s="11" t="s">
        <v>73</v>
      </c>
      <c r="B11" s="20" t="s">
        <v>132</v>
      </c>
      <c r="C11" s="100">
        <v>3104</v>
      </c>
      <c r="D11" s="100"/>
      <c r="E11" s="100"/>
      <c r="F11" s="100">
        <v>1020</v>
      </c>
      <c r="G11" s="100"/>
      <c r="H11" s="100" t="s">
        <v>133</v>
      </c>
      <c r="I11" s="100"/>
      <c r="J11" s="100"/>
      <c r="K11" s="100"/>
      <c r="L11" s="100"/>
      <c r="M11" s="100"/>
      <c r="N11" s="12"/>
      <c r="O11" s="100">
        <v>14302200000</v>
      </c>
      <c r="P11" s="100"/>
    </row>
    <row r="12" spans="2:16" ht="39.75" customHeight="1">
      <c r="B12" s="19" t="s">
        <v>103</v>
      </c>
      <c r="C12" s="101" t="s">
        <v>104</v>
      </c>
      <c r="D12" s="101"/>
      <c r="E12" s="101"/>
      <c r="F12" s="101" t="s">
        <v>105</v>
      </c>
      <c r="G12" s="101"/>
      <c r="H12" s="101" t="s">
        <v>106</v>
      </c>
      <c r="I12" s="101"/>
      <c r="J12" s="101"/>
      <c r="K12" s="101"/>
      <c r="L12" s="101"/>
      <c r="M12" s="101"/>
      <c r="N12" s="13"/>
      <c r="O12" s="101" t="s">
        <v>107</v>
      </c>
      <c r="P12" s="101"/>
    </row>
    <row r="13" spans="1:2" ht="15">
      <c r="A13" s="16"/>
      <c r="B13" s="1"/>
    </row>
    <row r="14" spans="1:16" ht="15">
      <c r="A14" s="81" t="s">
        <v>112</v>
      </c>
      <c r="B14" s="81"/>
      <c r="C14" s="81"/>
      <c r="D14" s="81"/>
      <c r="E14" s="81"/>
      <c r="F14" s="81"/>
      <c r="G14" s="81"/>
      <c r="H14" s="81"/>
      <c r="I14" s="81"/>
      <c r="J14" s="81"/>
      <c r="K14" s="81"/>
      <c r="L14" s="81"/>
      <c r="M14" s="81"/>
      <c r="N14" s="81"/>
      <c r="O14" s="81"/>
      <c r="P14" s="81"/>
    </row>
    <row r="15" spans="1:16" ht="33" customHeight="1">
      <c r="A15" s="81" t="s">
        <v>130</v>
      </c>
      <c r="B15" s="81"/>
      <c r="C15" s="81"/>
      <c r="D15" s="81"/>
      <c r="E15" s="81"/>
      <c r="F15" s="81"/>
      <c r="G15" s="81"/>
      <c r="H15" s="81"/>
      <c r="I15" s="81"/>
      <c r="J15" s="81"/>
      <c r="K15" s="81"/>
      <c r="L15" s="81"/>
      <c r="M15" s="81"/>
      <c r="N15" s="81"/>
      <c r="O15" s="81"/>
      <c r="P15" s="81"/>
    </row>
    <row r="16" spans="1:16" ht="30.75" customHeight="1">
      <c r="A16" s="81" t="s">
        <v>131</v>
      </c>
      <c r="B16" s="81"/>
      <c r="C16" s="81"/>
      <c r="D16" s="81"/>
      <c r="E16" s="81"/>
      <c r="F16" s="81"/>
      <c r="G16" s="81"/>
      <c r="H16" s="81"/>
      <c r="I16" s="81"/>
      <c r="J16" s="81"/>
      <c r="K16" s="81"/>
      <c r="L16" s="81"/>
      <c r="M16" s="81"/>
      <c r="N16" s="81"/>
      <c r="O16" s="81"/>
      <c r="P16" s="81"/>
    </row>
    <row r="17" spans="1:16" ht="185.25" customHeight="1">
      <c r="A17" s="81" t="s">
        <v>215</v>
      </c>
      <c r="B17" s="81"/>
      <c r="C17" s="81"/>
      <c r="D17" s="81"/>
      <c r="E17" s="81"/>
      <c r="F17" s="81"/>
      <c r="G17" s="81"/>
      <c r="H17" s="81"/>
      <c r="I17" s="81"/>
      <c r="J17" s="81"/>
      <c r="K17" s="81"/>
      <c r="L17" s="81"/>
      <c r="M17" s="81"/>
      <c r="N17" s="81"/>
      <c r="O17" s="81"/>
      <c r="P17" s="81"/>
    </row>
    <row r="18" spans="1:16" ht="15">
      <c r="A18" s="81" t="s">
        <v>94</v>
      </c>
      <c r="B18" s="81"/>
      <c r="C18" s="81"/>
      <c r="D18" s="81"/>
      <c r="E18" s="81"/>
      <c r="F18" s="81"/>
      <c r="G18" s="81"/>
      <c r="H18" s="81"/>
      <c r="I18" s="81"/>
      <c r="J18" s="81"/>
      <c r="K18" s="81"/>
      <c r="L18" s="81"/>
      <c r="M18" s="81"/>
      <c r="N18" s="81"/>
      <c r="O18" s="81"/>
      <c r="P18" s="81"/>
    </row>
    <row r="19" spans="1:16" ht="15">
      <c r="A19" s="81" t="s">
        <v>113</v>
      </c>
      <c r="B19" s="81"/>
      <c r="C19" s="81"/>
      <c r="D19" s="81"/>
      <c r="E19" s="81"/>
      <c r="F19" s="81"/>
      <c r="G19" s="81"/>
      <c r="H19" s="81"/>
      <c r="I19" s="81"/>
      <c r="J19" s="81"/>
      <c r="K19" s="81"/>
      <c r="L19" s="81"/>
      <c r="M19" s="81"/>
      <c r="N19" s="81"/>
      <c r="O19" s="81"/>
      <c r="P19" s="81"/>
    </row>
    <row r="20" spans="1:2" ht="15">
      <c r="A20" s="87" t="s">
        <v>7</v>
      </c>
      <c r="B20" s="87"/>
    </row>
    <row r="23" spans="1:14" ht="15">
      <c r="A23" s="83" t="s">
        <v>8</v>
      </c>
      <c r="B23" s="83" t="s">
        <v>9</v>
      </c>
      <c r="C23" s="83" t="s">
        <v>114</v>
      </c>
      <c r="D23" s="83"/>
      <c r="E23" s="83"/>
      <c r="F23" s="83"/>
      <c r="G23" s="83" t="s">
        <v>115</v>
      </c>
      <c r="H23" s="83"/>
      <c r="I23" s="83"/>
      <c r="J23" s="83"/>
      <c r="K23" s="83" t="s">
        <v>116</v>
      </c>
      <c r="L23" s="83"/>
      <c r="M23" s="83"/>
      <c r="N23" s="83"/>
    </row>
    <row r="24" spans="1:14" ht="68.25" customHeight="1">
      <c r="A24" s="83"/>
      <c r="B24" s="83"/>
      <c r="C24" s="17" t="s">
        <v>13</v>
      </c>
      <c r="D24" s="17" t="s">
        <v>14</v>
      </c>
      <c r="E24" s="17" t="s">
        <v>15</v>
      </c>
      <c r="F24" s="17" t="s">
        <v>76</v>
      </c>
      <c r="G24" s="17" t="s">
        <v>13</v>
      </c>
      <c r="H24" s="17" t="s">
        <v>14</v>
      </c>
      <c r="I24" s="17" t="s">
        <v>15</v>
      </c>
      <c r="J24" s="17" t="s">
        <v>74</v>
      </c>
      <c r="K24" s="17" t="s">
        <v>13</v>
      </c>
      <c r="L24" s="17" t="s">
        <v>14</v>
      </c>
      <c r="M24" s="17" t="s">
        <v>15</v>
      </c>
      <c r="N24" s="17" t="s">
        <v>75</v>
      </c>
    </row>
    <row r="25" spans="1:14" ht="15">
      <c r="A25" s="17">
        <v>1</v>
      </c>
      <c r="B25" s="17">
        <v>2</v>
      </c>
      <c r="C25" s="17">
        <v>3</v>
      </c>
      <c r="D25" s="17">
        <v>4</v>
      </c>
      <c r="E25" s="17">
        <v>5</v>
      </c>
      <c r="F25" s="17">
        <v>6</v>
      </c>
      <c r="G25" s="17">
        <v>7</v>
      </c>
      <c r="H25" s="17">
        <v>8</v>
      </c>
      <c r="I25" s="17">
        <v>9</v>
      </c>
      <c r="J25" s="17">
        <v>10</v>
      </c>
      <c r="K25" s="17">
        <v>11</v>
      </c>
      <c r="L25" s="17">
        <v>12</v>
      </c>
      <c r="M25" s="17">
        <v>13</v>
      </c>
      <c r="N25" s="17">
        <v>14</v>
      </c>
    </row>
    <row r="26" spans="1:14" ht="30">
      <c r="A26" s="17">
        <v>813104</v>
      </c>
      <c r="B26" s="4" t="s">
        <v>17</v>
      </c>
      <c r="C26" s="17">
        <v>6864399.8</v>
      </c>
      <c r="D26" s="17" t="s">
        <v>18</v>
      </c>
      <c r="E26" s="17" t="s">
        <v>18</v>
      </c>
      <c r="F26" s="17">
        <f>C26</f>
        <v>6864399.8</v>
      </c>
      <c r="G26" s="17">
        <v>6904162</v>
      </c>
      <c r="H26" s="17" t="s">
        <v>18</v>
      </c>
      <c r="I26" s="17" t="s">
        <v>18</v>
      </c>
      <c r="J26" s="17">
        <f>G26</f>
        <v>6904162</v>
      </c>
      <c r="K26" s="17">
        <v>7575001</v>
      </c>
      <c r="L26" s="17" t="s">
        <v>18</v>
      </c>
      <c r="M26" s="17" t="s">
        <v>18</v>
      </c>
      <c r="N26" s="17">
        <f>K26</f>
        <v>7575001</v>
      </c>
    </row>
    <row r="27" spans="1:14" ht="60">
      <c r="A27" s="17" t="s">
        <v>16</v>
      </c>
      <c r="B27" s="4" t="s">
        <v>134</v>
      </c>
      <c r="C27" s="17" t="s">
        <v>18</v>
      </c>
      <c r="D27" s="17">
        <v>70824.93</v>
      </c>
      <c r="E27" s="17" t="s">
        <v>16</v>
      </c>
      <c r="F27" s="17">
        <f>D27</f>
        <v>70824.93</v>
      </c>
      <c r="G27" s="17" t="s">
        <v>18</v>
      </c>
      <c r="H27" s="17">
        <v>69343.37</v>
      </c>
      <c r="I27" s="17">
        <v>8143</v>
      </c>
      <c r="J27" s="17">
        <f aca="true" t="shared" si="0" ref="J27:J32">H27</f>
        <v>69343.37</v>
      </c>
      <c r="K27" s="17" t="s">
        <v>18</v>
      </c>
      <c r="L27" s="17">
        <v>55000</v>
      </c>
      <c r="M27" s="17" t="s">
        <v>16</v>
      </c>
      <c r="N27" s="17">
        <f>L27</f>
        <v>55000</v>
      </c>
    </row>
    <row r="28" spans="1:14" ht="15">
      <c r="A28" s="17"/>
      <c r="B28" s="4" t="s">
        <v>135</v>
      </c>
      <c r="C28" s="17"/>
      <c r="D28" s="17">
        <v>0.5</v>
      </c>
      <c r="E28" s="17"/>
      <c r="F28" s="17">
        <f aca="true" t="shared" si="1" ref="F28:F33">D28</f>
        <v>0.5</v>
      </c>
      <c r="G28" s="17"/>
      <c r="H28" s="17">
        <v>1</v>
      </c>
      <c r="I28" s="17"/>
      <c r="J28" s="17">
        <f t="shared" si="0"/>
        <v>1</v>
      </c>
      <c r="K28" s="17"/>
      <c r="L28" s="17">
        <v>1</v>
      </c>
      <c r="M28" s="17"/>
      <c r="N28" s="17">
        <f aca="true" t="shared" si="2" ref="N28:N33">L28</f>
        <v>1</v>
      </c>
    </row>
    <row r="29" spans="1:14" ht="15">
      <c r="A29" s="17"/>
      <c r="B29" s="4" t="s">
        <v>136</v>
      </c>
      <c r="C29" s="17"/>
      <c r="D29" s="17">
        <v>70</v>
      </c>
      <c r="E29" s="17"/>
      <c r="F29" s="17">
        <f t="shared" si="1"/>
        <v>70</v>
      </c>
      <c r="G29" s="17"/>
      <c r="H29" s="17">
        <v>442</v>
      </c>
      <c r="I29" s="17"/>
      <c r="J29" s="17">
        <f t="shared" si="0"/>
        <v>442</v>
      </c>
      <c r="K29" s="17"/>
      <c r="L29" s="17"/>
      <c r="M29" s="17"/>
      <c r="N29" s="17">
        <f t="shared" si="2"/>
        <v>0</v>
      </c>
    </row>
    <row r="30" spans="1:14" ht="30">
      <c r="A30" s="17"/>
      <c r="B30" s="4" t="s">
        <v>137</v>
      </c>
      <c r="C30" s="17"/>
      <c r="D30" s="17">
        <v>299783.93</v>
      </c>
      <c r="E30" s="17">
        <v>17116</v>
      </c>
      <c r="F30" s="17">
        <f t="shared" si="1"/>
        <v>299783.93</v>
      </c>
      <c r="G30" s="17"/>
      <c r="H30" s="17">
        <v>215383.23</v>
      </c>
      <c r="I30" s="17"/>
      <c r="J30" s="17">
        <f t="shared" si="0"/>
        <v>215383.23</v>
      </c>
      <c r="K30" s="17"/>
      <c r="L30" s="17">
        <v>280000</v>
      </c>
      <c r="M30" s="17"/>
      <c r="N30" s="17">
        <f t="shared" si="2"/>
        <v>280000</v>
      </c>
    </row>
    <row r="31" spans="1:14" ht="15">
      <c r="A31" s="17"/>
      <c r="B31" s="4" t="s">
        <v>138</v>
      </c>
      <c r="C31" s="17"/>
      <c r="D31" s="17">
        <v>47069.62</v>
      </c>
      <c r="E31" s="17"/>
      <c r="F31" s="17">
        <f t="shared" si="1"/>
        <v>47069.62</v>
      </c>
      <c r="G31" s="17"/>
      <c r="H31" s="17">
        <v>6332.96</v>
      </c>
      <c r="I31" s="17"/>
      <c r="J31" s="17">
        <f t="shared" si="0"/>
        <v>6332.96</v>
      </c>
      <c r="K31" s="17"/>
      <c r="L31" s="17"/>
      <c r="M31" s="17"/>
      <c r="N31" s="17">
        <f t="shared" si="2"/>
        <v>0</v>
      </c>
    </row>
    <row r="32" spans="1:14" ht="30">
      <c r="A32" s="17" t="s">
        <v>16</v>
      </c>
      <c r="B32" s="4" t="s">
        <v>77</v>
      </c>
      <c r="C32" s="17" t="s">
        <v>18</v>
      </c>
      <c r="D32" s="17">
        <v>14800</v>
      </c>
      <c r="E32" s="17">
        <v>14800</v>
      </c>
      <c r="F32" s="17">
        <f t="shared" si="1"/>
        <v>14800</v>
      </c>
      <c r="G32" s="17" t="s">
        <v>18</v>
      </c>
      <c r="H32" s="17"/>
      <c r="I32" s="17"/>
      <c r="J32" s="17">
        <f t="shared" si="0"/>
        <v>0</v>
      </c>
      <c r="K32" s="17" t="s">
        <v>18</v>
      </c>
      <c r="L32" s="17" t="s">
        <v>16</v>
      </c>
      <c r="M32" s="17" t="s">
        <v>16</v>
      </c>
      <c r="N32" s="17" t="str">
        <f t="shared" si="2"/>
        <v> </v>
      </c>
    </row>
    <row r="33" spans="1:14" ht="15">
      <c r="A33" s="17" t="s">
        <v>16</v>
      </c>
      <c r="B33" s="4" t="s">
        <v>19</v>
      </c>
      <c r="C33" s="17" t="s">
        <v>18</v>
      </c>
      <c r="D33" s="17" t="s">
        <v>16</v>
      </c>
      <c r="E33" s="17" t="s">
        <v>16</v>
      </c>
      <c r="F33" s="17" t="str">
        <f t="shared" si="1"/>
        <v> </v>
      </c>
      <c r="G33" s="17" t="s">
        <v>18</v>
      </c>
      <c r="H33" s="17" t="s">
        <v>16</v>
      </c>
      <c r="I33" s="17" t="s">
        <v>16</v>
      </c>
      <c r="J33" s="17" t="s">
        <v>16</v>
      </c>
      <c r="K33" s="17" t="s">
        <v>18</v>
      </c>
      <c r="L33" s="17" t="s">
        <v>16</v>
      </c>
      <c r="M33" s="17" t="s">
        <v>16</v>
      </c>
      <c r="N33" s="17" t="str">
        <f t="shared" si="2"/>
        <v> </v>
      </c>
    </row>
    <row r="34" spans="1:14" ht="15">
      <c r="A34" s="17" t="s">
        <v>16</v>
      </c>
      <c r="B34" s="17" t="s">
        <v>20</v>
      </c>
      <c r="C34" s="21">
        <f aca="true" t="shared" si="3" ref="C34:N34">SUM(C26:C33)</f>
        <v>6864399.8</v>
      </c>
      <c r="D34" s="21">
        <f t="shared" si="3"/>
        <v>432548.98</v>
      </c>
      <c r="E34" s="21">
        <f t="shared" si="3"/>
        <v>31916</v>
      </c>
      <c r="F34" s="21">
        <f t="shared" si="3"/>
        <v>7296948.779999999</v>
      </c>
      <c r="G34" s="21">
        <f t="shared" si="3"/>
        <v>6904162</v>
      </c>
      <c r="H34" s="21">
        <f t="shared" si="3"/>
        <v>291502.56</v>
      </c>
      <c r="I34" s="21">
        <f t="shared" si="3"/>
        <v>8143</v>
      </c>
      <c r="J34" s="21">
        <f t="shared" si="3"/>
        <v>7195664.5600000005</v>
      </c>
      <c r="K34" s="21">
        <f t="shared" si="3"/>
        <v>7575001</v>
      </c>
      <c r="L34" s="21">
        <f t="shared" si="3"/>
        <v>335001</v>
      </c>
      <c r="M34" s="21">
        <f t="shared" si="3"/>
        <v>0</v>
      </c>
      <c r="N34" s="21">
        <f t="shared" si="3"/>
        <v>7910002</v>
      </c>
    </row>
    <row r="36" spans="1:10" ht="15">
      <c r="A36" s="82" t="s">
        <v>117</v>
      </c>
      <c r="B36" s="82"/>
      <c r="C36" s="82"/>
      <c r="D36" s="82"/>
      <c r="E36" s="82"/>
      <c r="F36" s="82"/>
      <c r="G36" s="82"/>
      <c r="H36" s="82"/>
      <c r="I36" s="82"/>
      <c r="J36" s="82"/>
    </row>
    <row r="37" ht="15">
      <c r="A37" s="16" t="s">
        <v>7</v>
      </c>
    </row>
    <row r="39" spans="1:10" ht="15">
      <c r="A39" s="83" t="s">
        <v>8</v>
      </c>
      <c r="B39" s="83" t="s">
        <v>9</v>
      </c>
      <c r="C39" s="83" t="s">
        <v>118</v>
      </c>
      <c r="D39" s="83"/>
      <c r="E39" s="83"/>
      <c r="F39" s="83"/>
      <c r="G39" s="83" t="s">
        <v>119</v>
      </c>
      <c r="H39" s="83"/>
      <c r="I39" s="83"/>
      <c r="J39" s="83"/>
    </row>
    <row r="40" spans="1:10" ht="60.75" customHeight="1">
      <c r="A40" s="83"/>
      <c r="B40" s="83"/>
      <c r="C40" s="17" t="s">
        <v>13</v>
      </c>
      <c r="D40" s="17" t="s">
        <v>14</v>
      </c>
      <c r="E40" s="17" t="s">
        <v>15</v>
      </c>
      <c r="F40" s="17" t="s">
        <v>76</v>
      </c>
      <c r="G40" s="17" t="s">
        <v>13</v>
      </c>
      <c r="H40" s="17" t="s">
        <v>14</v>
      </c>
      <c r="I40" s="17" t="s">
        <v>15</v>
      </c>
      <c r="J40" s="17" t="s">
        <v>74</v>
      </c>
    </row>
    <row r="41" spans="1:10" ht="15">
      <c r="A41" s="17">
        <v>1</v>
      </c>
      <c r="B41" s="17">
        <v>2</v>
      </c>
      <c r="C41" s="17">
        <v>3</v>
      </c>
      <c r="D41" s="17">
        <v>4</v>
      </c>
      <c r="E41" s="17">
        <v>5</v>
      </c>
      <c r="F41" s="17">
        <v>6</v>
      </c>
      <c r="G41" s="17">
        <v>7</v>
      </c>
      <c r="H41" s="17">
        <v>8</v>
      </c>
      <c r="I41" s="17">
        <v>9</v>
      </c>
      <c r="J41" s="17">
        <v>10</v>
      </c>
    </row>
    <row r="42" spans="1:10" ht="30">
      <c r="A42" s="4">
        <v>813104</v>
      </c>
      <c r="B42" s="4" t="s">
        <v>17</v>
      </c>
      <c r="C42" s="17">
        <v>8168642</v>
      </c>
      <c r="D42" s="17" t="s">
        <v>18</v>
      </c>
      <c r="E42" s="17" t="s">
        <v>18</v>
      </c>
      <c r="F42" s="17">
        <f>C42</f>
        <v>8168642</v>
      </c>
      <c r="G42" s="17">
        <v>8778169</v>
      </c>
      <c r="H42" s="17" t="s">
        <v>18</v>
      </c>
      <c r="I42" s="17" t="s">
        <v>18</v>
      </c>
      <c r="J42" s="4">
        <f>G42</f>
        <v>8778169</v>
      </c>
    </row>
    <row r="43" spans="1:10" ht="60">
      <c r="A43" s="4" t="s">
        <v>16</v>
      </c>
      <c r="B43" s="4" t="s">
        <v>134</v>
      </c>
      <c r="C43" s="17" t="s">
        <v>18</v>
      </c>
      <c r="D43" s="17">
        <v>55000</v>
      </c>
      <c r="E43" s="17" t="s">
        <v>16</v>
      </c>
      <c r="F43" s="17">
        <f>D43</f>
        <v>55000</v>
      </c>
      <c r="G43" s="17" t="s">
        <v>18</v>
      </c>
      <c r="H43" s="17">
        <v>55000</v>
      </c>
      <c r="I43" s="17" t="s">
        <v>16</v>
      </c>
      <c r="J43" s="4">
        <f>H43</f>
        <v>55000</v>
      </c>
    </row>
    <row r="44" spans="1:10" ht="15">
      <c r="A44" s="4"/>
      <c r="B44" s="4" t="s">
        <v>135</v>
      </c>
      <c r="C44" s="17"/>
      <c r="D44" s="17">
        <v>1</v>
      </c>
      <c r="E44" s="17"/>
      <c r="F44" s="17">
        <f>D44</f>
        <v>1</v>
      </c>
      <c r="G44" s="17"/>
      <c r="H44" s="17">
        <v>1</v>
      </c>
      <c r="I44" s="17"/>
      <c r="J44" s="4">
        <f>H44</f>
        <v>1</v>
      </c>
    </row>
    <row r="45" spans="1:10" ht="30">
      <c r="A45" s="4"/>
      <c r="B45" s="4" t="s">
        <v>137</v>
      </c>
      <c r="C45" s="17"/>
      <c r="D45" s="17">
        <v>280000</v>
      </c>
      <c r="E45" s="17"/>
      <c r="F45" s="17">
        <f>D45</f>
        <v>280000</v>
      </c>
      <c r="G45" s="17"/>
      <c r="H45" s="17">
        <v>280000</v>
      </c>
      <c r="I45" s="17"/>
      <c r="J45" s="4">
        <f>H45</f>
        <v>280000</v>
      </c>
    </row>
    <row r="46" spans="1:10" ht="30">
      <c r="A46" s="4" t="s">
        <v>16</v>
      </c>
      <c r="B46" s="4" t="s">
        <v>78</v>
      </c>
      <c r="C46" s="17" t="s">
        <v>18</v>
      </c>
      <c r="D46" s="17" t="s">
        <v>16</v>
      </c>
      <c r="E46" s="17" t="s">
        <v>16</v>
      </c>
      <c r="F46" s="17" t="str">
        <f>D46</f>
        <v> </v>
      </c>
      <c r="G46" s="17" t="s">
        <v>18</v>
      </c>
      <c r="H46" s="17" t="s">
        <v>16</v>
      </c>
      <c r="I46" s="17" t="s">
        <v>16</v>
      </c>
      <c r="J46" s="4" t="str">
        <f>H46</f>
        <v> </v>
      </c>
    </row>
    <row r="47" spans="1:10" ht="15">
      <c r="A47" s="4" t="s">
        <v>16</v>
      </c>
      <c r="B47" s="4" t="s">
        <v>19</v>
      </c>
      <c r="C47" s="17" t="s">
        <v>18</v>
      </c>
      <c r="D47" s="17" t="s">
        <v>16</v>
      </c>
      <c r="E47" s="17" t="s">
        <v>16</v>
      </c>
      <c r="F47" s="17" t="str">
        <f>D47</f>
        <v> </v>
      </c>
      <c r="G47" s="17" t="s">
        <v>18</v>
      </c>
      <c r="H47" s="17" t="s">
        <v>16</v>
      </c>
      <c r="I47" s="17" t="s">
        <v>16</v>
      </c>
      <c r="J47" s="4" t="str">
        <f>H47</f>
        <v> </v>
      </c>
    </row>
    <row r="48" spans="1:10" ht="15">
      <c r="A48" s="4" t="s">
        <v>16</v>
      </c>
      <c r="B48" s="17" t="s">
        <v>20</v>
      </c>
      <c r="C48" s="22">
        <f>SUM(C42:C47)</f>
        <v>8168642</v>
      </c>
      <c r="D48" s="22">
        <f>SUM(D42:D47)</f>
        <v>335001</v>
      </c>
      <c r="E48" s="22">
        <f>SUM(E42:E47)</f>
        <v>0</v>
      </c>
      <c r="F48" s="22">
        <f>SUM(F42:F47)</f>
        <v>8503643</v>
      </c>
      <c r="G48" s="22">
        <f>SUM(G42:G46)</f>
        <v>8778169</v>
      </c>
      <c r="H48" s="4">
        <f>SUM(H42:H46)</f>
        <v>335001</v>
      </c>
      <c r="I48" s="4">
        <f>SUM(I42:I46)</f>
        <v>0</v>
      </c>
      <c r="J48" s="22">
        <f>SUM(J42:J46)</f>
        <v>9113170</v>
      </c>
    </row>
    <row r="51" spans="1:14" ht="15">
      <c r="A51" s="81" t="s">
        <v>22</v>
      </c>
      <c r="B51" s="81"/>
      <c r="C51" s="81"/>
      <c r="D51" s="81"/>
      <c r="E51" s="81"/>
      <c r="F51" s="81"/>
      <c r="G51" s="81"/>
      <c r="H51" s="81"/>
      <c r="I51" s="81"/>
      <c r="J51" s="81"/>
      <c r="K51" s="81"/>
      <c r="L51" s="81"/>
      <c r="M51" s="81"/>
      <c r="N51" s="81"/>
    </row>
    <row r="52" spans="1:14" ht="15">
      <c r="A52" s="81" t="s">
        <v>120</v>
      </c>
      <c r="B52" s="81"/>
      <c r="C52" s="81"/>
      <c r="D52" s="81"/>
      <c r="E52" s="81"/>
      <c r="F52" s="81"/>
      <c r="G52" s="81"/>
      <c r="H52" s="81"/>
      <c r="I52" s="81"/>
      <c r="J52" s="81"/>
      <c r="K52" s="81"/>
      <c r="L52" s="81"/>
      <c r="M52" s="81"/>
      <c r="N52" s="81"/>
    </row>
    <row r="53" ht="15">
      <c r="A53" s="16" t="s">
        <v>7</v>
      </c>
    </row>
    <row r="54" spans="1:14" ht="21.75" customHeight="1">
      <c r="A54" s="83" t="s">
        <v>23</v>
      </c>
      <c r="B54" s="83" t="s">
        <v>9</v>
      </c>
      <c r="C54" s="83" t="s">
        <v>114</v>
      </c>
      <c r="D54" s="83"/>
      <c r="E54" s="83"/>
      <c r="F54" s="83"/>
      <c r="G54" s="83" t="s">
        <v>115</v>
      </c>
      <c r="H54" s="83"/>
      <c r="I54" s="83"/>
      <c r="J54" s="83"/>
      <c r="K54" s="83" t="s">
        <v>116</v>
      </c>
      <c r="L54" s="83"/>
      <c r="M54" s="83"/>
      <c r="N54" s="83"/>
    </row>
    <row r="55" spans="1:14" ht="67.5" customHeight="1">
      <c r="A55" s="83"/>
      <c r="B55" s="83"/>
      <c r="C55" s="17" t="s">
        <v>13</v>
      </c>
      <c r="D55" s="17" t="s">
        <v>14</v>
      </c>
      <c r="E55" s="17" t="s">
        <v>15</v>
      </c>
      <c r="F55" s="17" t="s">
        <v>76</v>
      </c>
      <c r="G55" s="17" t="s">
        <v>13</v>
      </c>
      <c r="H55" s="17" t="s">
        <v>14</v>
      </c>
      <c r="I55" s="17" t="s">
        <v>15</v>
      </c>
      <c r="J55" s="17" t="s">
        <v>74</v>
      </c>
      <c r="K55" s="17" t="s">
        <v>13</v>
      </c>
      <c r="L55" s="17" t="s">
        <v>14</v>
      </c>
      <c r="M55" s="17" t="s">
        <v>15</v>
      </c>
      <c r="N55" s="17" t="s">
        <v>75</v>
      </c>
    </row>
    <row r="56" spans="1:14" ht="15">
      <c r="A56" s="17">
        <v>1</v>
      </c>
      <c r="B56" s="17">
        <v>2</v>
      </c>
      <c r="C56" s="17">
        <v>3</v>
      </c>
      <c r="D56" s="17">
        <v>4</v>
      </c>
      <c r="E56" s="17">
        <v>5</v>
      </c>
      <c r="F56" s="17">
        <v>6</v>
      </c>
      <c r="G56" s="17">
        <v>7</v>
      </c>
      <c r="H56" s="17">
        <v>8</v>
      </c>
      <c r="I56" s="17">
        <v>9</v>
      </c>
      <c r="J56" s="17">
        <v>10</v>
      </c>
      <c r="K56" s="17">
        <v>11</v>
      </c>
      <c r="L56" s="17">
        <v>12</v>
      </c>
      <c r="M56" s="17">
        <v>13</v>
      </c>
      <c r="N56" s="17">
        <v>14</v>
      </c>
    </row>
    <row r="57" spans="1:14" ht="15">
      <c r="A57" s="27">
        <v>2111</v>
      </c>
      <c r="B57" s="28" t="s">
        <v>139</v>
      </c>
      <c r="C57" s="4">
        <v>4912500</v>
      </c>
      <c r="D57" s="4">
        <v>34776.77</v>
      </c>
      <c r="E57" s="4" t="s">
        <v>16</v>
      </c>
      <c r="F57" s="4">
        <f>C57+D57</f>
        <v>4947276.77</v>
      </c>
      <c r="G57" s="4">
        <v>4843167</v>
      </c>
      <c r="H57" s="4">
        <v>31000</v>
      </c>
      <c r="I57" s="4" t="s">
        <v>16</v>
      </c>
      <c r="J57" s="4">
        <f>G57+H57</f>
        <v>4874167</v>
      </c>
      <c r="K57" s="17">
        <v>5459888</v>
      </c>
      <c r="L57" s="4">
        <v>36000</v>
      </c>
      <c r="M57" s="4" t="s">
        <v>16</v>
      </c>
      <c r="N57" s="4">
        <f>K57+L57</f>
        <v>5495888</v>
      </c>
    </row>
    <row r="58" spans="1:14" ht="15">
      <c r="A58" s="27">
        <v>2120</v>
      </c>
      <c r="B58" s="28" t="s">
        <v>140</v>
      </c>
      <c r="C58" s="4">
        <v>1103493.31</v>
      </c>
      <c r="D58" s="4">
        <v>7650.92</v>
      </c>
      <c r="E58" s="4"/>
      <c r="F58" s="4">
        <f aca="true" t="shared" si="4" ref="F58:F70">C58+D58</f>
        <v>1111144.23</v>
      </c>
      <c r="G58" s="4">
        <v>1123565</v>
      </c>
      <c r="H58" s="4">
        <v>7000</v>
      </c>
      <c r="I58" s="4"/>
      <c r="J58" s="4">
        <f aca="true" t="shared" si="5" ref="J58:J70">G58+H58</f>
        <v>1130565</v>
      </c>
      <c r="K58" s="17">
        <v>1240540</v>
      </c>
      <c r="L58" s="4">
        <v>8000</v>
      </c>
      <c r="M58" s="4"/>
      <c r="N58" s="4">
        <f aca="true" t="shared" si="6" ref="N58:N70">K58+L58</f>
        <v>1248540</v>
      </c>
    </row>
    <row r="59" spans="1:14" ht="25.5">
      <c r="A59" s="27">
        <v>2210</v>
      </c>
      <c r="B59" s="28" t="s">
        <v>141</v>
      </c>
      <c r="C59" s="4">
        <v>307050</v>
      </c>
      <c r="D59" s="4">
        <f>10396.5+103111.22</f>
        <v>113507.72</v>
      </c>
      <c r="E59" s="4"/>
      <c r="F59" s="4">
        <f t="shared" si="4"/>
        <v>420557.72</v>
      </c>
      <c r="G59" s="4">
        <v>282000</v>
      </c>
      <c r="H59" s="4">
        <f>23642.37+81000</f>
        <v>104642.37</v>
      </c>
      <c r="I59" s="4"/>
      <c r="J59" s="4">
        <f t="shared" si="5"/>
        <v>386642.37</v>
      </c>
      <c r="K59" s="17">
        <v>275000</v>
      </c>
      <c r="L59" s="4">
        <f>11000+100000</f>
        <v>111000</v>
      </c>
      <c r="M59" s="4"/>
      <c r="N59" s="4">
        <f t="shared" si="6"/>
        <v>386000</v>
      </c>
    </row>
    <row r="60" spans="1:14" ht="25.5">
      <c r="A60" s="27">
        <v>2220</v>
      </c>
      <c r="B60" s="28" t="s">
        <v>142</v>
      </c>
      <c r="C60" s="4">
        <v>13973.77</v>
      </c>
      <c r="D60" s="4">
        <v>14502.47</v>
      </c>
      <c r="E60" s="4"/>
      <c r="F60" s="4">
        <f t="shared" si="4"/>
        <v>28476.239999999998</v>
      </c>
      <c r="G60" s="4">
        <v>17630</v>
      </c>
      <c r="H60" s="4">
        <v>20000</v>
      </c>
      <c r="I60" s="4"/>
      <c r="J60" s="4">
        <f t="shared" si="5"/>
        <v>37630</v>
      </c>
      <c r="K60" s="17">
        <v>17000</v>
      </c>
      <c r="L60" s="4">
        <v>20000</v>
      </c>
      <c r="M60" s="4"/>
      <c r="N60" s="4">
        <f t="shared" si="6"/>
        <v>37000</v>
      </c>
    </row>
    <row r="61" spans="1:14" ht="15">
      <c r="A61" s="27">
        <v>2230</v>
      </c>
      <c r="B61" s="28" t="s">
        <v>143</v>
      </c>
      <c r="C61" s="4">
        <v>143841.97</v>
      </c>
      <c r="D61" s="4">
        <v>232346.69</v>
      </c>
      <c r="E61" s="4"/>
      <c r="F61" s="4">
        <f t="shared" si="4"/>
        <v>376188.66000000003</v>
      </c>
      <c r="G61" s="4">
        <v>158000</v>
      </c>
      <c r="H61" s="4">
        <v>190599.49</v>
      </c>
      <c r="I61" s="4"/>
      <c r="J61" s="4">
        <f t="shared" si="5"/>
        <v>348599.49</v>
      </c>
      <c r="K61" s="17">
        <v>170170</v>
      </c>
      <c r="L61" s="4">
        <v>150000</v>
      </c>
      <c r="M61" s="4"/>
      <c r="N61" s="4">
        <f t="shared" si="6"/>
        <v>320170</v>
      </c>
    </row>
    <row r="62" spans="1:14" ht="15">
      <c r="A62" s="27">
        <v>2240</v>
      </c>
      <c r="B62" s="28" t="s">
        <v>144</v>
      </c>
      <c r="C62" s="4">
        <v>192400</v>
      </c>
      <c r="D62" s="4">
        <f>21.66+7650</f>
        <v>7671.66</v>
      </c>
      <c r="E62" s="4"/>
      <c r="F62" s="4">
        <f t="shared" si="4"/>
        <v>200071.66</v>
      </c>
      <c r="G62" s="4">
        <v>98300</v>
      </c>
      <c r="H62" s="4">
        <v>10001</v>
      </c>
      <c r="I62" s="4"/>
      <c r="J62" s="4">
        <f t="shared" si="5"/>
        <v>108301</v>
      </c>
      <c r="K62" s="17">
        <v>72185</v>
      </c>
      <c r="L62" s="4">
        <v>10001</v>
      </c>
      <c r="M62" s="4"/>
      <c r="N62" s="4">
        <f t="shared" si="6"/>
        <v>82186</v>
      </c>
    </row>
    <row r="63" spans="1:14" ht="15">
      <c r="A63" s="27">
        <v>2250</v>
      </c>
      <c r="B63" s="28" t="s">
        <v>145</v>
      </c>
      <c r="C63" s="4"/>
      <c r="D63" s="4"/>
      <c r="E63" s="4"/>
      <c r="F63" s="4">
        <f t="shared" si="4"/>
        <v>0</v>
      </c>
      <c r="G63" s="4">
        <v>1500</v>
      </c>
      <c r="H63" s="4"/>
      <c r="I63" s="4"/>
      <c r="J63" s="4">
        <f t="shared" si="5"/>
        <v>1500</v>
      </c>
      <c r="K63" s="17">
        <v>2000</v>
      </c>
      <c r="L63" s="4"/>
      <c r="M63" s="4"/>
      <c r="N63" s="4">
        <f t="shared" si="6"/>
        <v>2000</v>
      </c>
    </row>
    <row r="64" spans="1:14" ht="15">
      <c r="A64" s="27">
        <v>2272</v>
      </c>
      <c r="B64" s="28" t="s">
        <v>146</v>
      </c>
      <c r="C64" s="4">
        <v>15990.37</v>
      </c>
      <c r="D64" s="4"/>
      <c r="E64" s="4"/>
      <c r="F64" s="4">
        <f t="shared" si="4"/>
        <v>15990.37</v>
      </c>
      <c r="G64" s="4">
        <v>22700</v>
      </c>
      <c r="H64" s="4"/>
      <c r="I64" s="4"/>
      <c r="J64" s="4">
        <f t="shared" si="5"/>
        <v>22700</v>
      </c>
      <c r="K64" s="17">
        <v>25158</v>
      </c>
      <c r="L64" s="4"/>
      <c r="M64" s="4"/>
      <c r="N64" s="4">
        <f t="shared" si="6"/>
        <v>25158</v>
      </c>
    </row>
    <row r="65" spans="1:14" ht="15">
      <c r="A65" s="27">
        <v>2273</v>
      </c>
      <c r="B65" s="28" t="s">
        <v>147</v>
      </c>
      <c r="C65" s="4">
        <v>69400</v>
      </c>
      <c r="D65" s="4"/>
      <c r="E65" s="4"/>
      <c r="F65" s="4">
        <f t="shared" si="4"/>
        <v>69400</v>
      </c>
      <c r="G65" s="4">
        <v>82400</v>
      </c>
      <c r="H65" s="4"/>
      <c r="I65" s="4"/>
      <c r="J65" s="4">
        <f t="shared" si="5"/>
        <v>82400</v>
      </c>
      <c r="K65" s="17">
        <v>96020</v>
      </c>
      <c r="L65" s="4"/>
      <c r="M65" s="4"/>
      <c r="N65" s="4">
        <f t="shared" si="6"/>
        <v>96020</v>
      </c>
    </row>
    <row r="66" spans="1:14" ht="15">
      <c r="A66" s="27">
        <v>2274</v>
      </c>
      <c r="B66" s="28" t="s">
        <v>148</v>
      </c>
      <c r="C66" s="4">
        <v>104935.72</v>
      </c>
      <c r="D66" s="4"/>
      <c r="E66" s="4"/>
      <c r="F66" s="4">
        <f t="shared" si="4"/>
        <v>104935.72</v>
      </c>
      <c r="G66" s="4">
        <v>195600</v>
      </c>
      <c r="H66" s="4"/>
      <c r="I66" s="4"/>
      <c r="J66" s="4">
        <f t="shared" si="5"/>
        <v>195600</v>
      </c>
      <c r="K66" s="17">
        <v>125240</v>
      </c>
      <c r="L66" s="4"/>
      <c r="M66" s="4"/>
      <c r="N66" s="4">
        <f t="shared" si="6"/>
        <v>125240</v>
      </c>
    </row>
    <row r="67" spans="1:14" ht="25.5">
      <c r="A67" s="27">
        <v>2275</v>
      </c>
      <c r="B67" s="28" t="s">
        <v>149</v>
      </c>
      <c r="C67" s="4"/>
      <c r="D67" s="4"/>
      <c r="E67" s="4"/>
      <c r="F67" s="4">
        <f t="shared" si="4"/>
        <v>0</v>
      </c>
      <c r="G67" s="4">
        <v>78300</v>
      </c>
      <c r="H67" s="4"/>
      <c r="I67" s="4"/>
      <c r="J67" s="4">
        <f t="shared" si="5"/>
        <v>78300</v>
      </c>
      <c r="K67" s="17">
        <v>90800</v>
      </c>
      <c r="L67" s="4"/>
      <c r="M67" s="4"/>
      <c r="N67" s="4">
        <f t="shared" si="6"/>
        <v>90800</v>
      </c>
    </row>
    <row r="68" spans="1:14" ht="38.25">
      <c r="A68" s="27">
        <v>2282</v>
      </c>
      <c r="B68" s="28" t="s">
        <v>150</v>
      </c>
      <c r="C68" s="4">
        <v>700</v>
      </c>
      <c r="D68" s="4"/>
      <c r="E68" s="4"/>
      <c r="F68" s="4">
        <f t="shared" si="4"/>
        <v>700</v>
      </c>
      <c r="G68" s="4"/>
      <c r="H68" s="4"/>
      <c r="I68" s="4"/>
      <c r="J68" s="4">
        <f t="shared" si="5"/>
        <v>0</v>
      </c>
      <c r="K68" s="17"/>
      <c r="L68" s="4"/>
      <c r="M68" s="4"/>
      <c r="N68" s="4">
        <f t="shared" si="6"/>
        <v>0</v>
      </c>
    </row>
    <row r="69" spans="1:14" ht="15">
      <c r="A69" s="27">
        <v>2800</v>
      </c>
      <c r="B69" s="28" t="s">
        <v>151</v>
      </c>
      <c r="C69" s="4">
        <v>114.66</v>
      </c>
      <c r="D69" s="4"/>
      <c r="E69" s="4"/>
      <c r="F69" s="4">
        <f t="shared" si="4"/>
        <v>114.66</v>
      </c>
      <c r="G69" s="4">
        <v>1000</v>
      </c>
      <c r="H69" s="4"/>
      <c r="I69" s="4"/>
      <c r="J69" s="4">
        <f t="shared" si="5"/>
        <v>1000</v>
      </c>
      <c r="K69" s="17">
        <v>1000</v>
      </c>
      <c r="L69" s="4"/>
      <c r="M69" s="4"/>
      <c r="N69" s="4">
        <f t="shared" si="6"/>
        <v>1000</v>
      </c>
    </row>
    <row r="70" spans="1:14" ht="25.5">
      <c r="A70" s="29">
        <v>3110</v>
      </c>
      <c r="B70" s="30" t="s">
        <v>152</v>
      </c>
      <c r="C70" s="4"/>
      <c r="D70" s="4">
        <f>11730+17116+14800</f>
        <v>43646</v>
      </c>
      <c r="E70" s="4">
        <v>43646</v>
      </c>
      <c r="F70" s="4">
        <f t="shared" si="4"/>
        <v>43646</v>
      </c>
      <c r="G70" s="4"/>
      <c r="H70" s="4">
        <v>8143</v>
      </c>
      <c r="I70" s="4">
        <v>8143</v>
      </c>
      <c r="J70" s="4">
        <f t="shared" si="5"/>
        <v>8143</v>
      </c>
      <c r="K70" s="17"/>
      <c r="L70" s="4"/>
      <c r="M70" s="4"/>
      <c r="N70" s="4">
        <f t="shared" si="6"/>
        <v>0</v>
      </c>
    </row>
    <row r="71" spans="1:14" ht="15">
      <c r="A71" s="17" t="s">
        <v>16</v>
      </c>
      <c r="B71" s="17" t="s">
        <v>20</v>
      </c>
      <c r="C71" s="31">
        <f>SUM(C57:C70)</f>
        <v>6864399.8</v>
      </c>
      <c r="D71" s="31">
        <f aca="true" t="shared" si="7" ref="D71:N71">SUM(D57:D70)</f>
        <v>454102.23</v>
      </c>
      <c r="E71" s="31">
        <f t="shared" si="7"/>
        <v>43646</v>
      </c>
      <c r="F71" s="31">
        <f t="shared" si="7"/>
        <v>7318502.03</v>
      </c>
      <c r="G71" s="31">
        <f t="shared" si="7"/>
        <v>6904162</v>
      </c>
      <c r="H71" s="31">
        <f t="shared" si="7"/>
        <v>371385.86</v>
      </c>
      <c r="I71" s="31">
        <f t="shared" si="7"/>
        <v>8143</v>
      </c>
      <c r="J71" s="31">
        <f t="shared" si="7"/>
        <v>7275547.86</v>
      </c>
      <c r="K71" s="31">
        <f t="shared" si="7"/>
        <v>7575001</v>
      </c>
      <c r="L71" s="31">
        <f t="shared" si="7"/>
        <v>335001</v>
      </c>
      <c r="M71" s="31">
        <f t="shared" si="7"/>
        <v>0</v>
      </c>
      <c r="N71" s="31">
        <f t="shared" si="7"/>
        <v>7910002</v>
      </c>
    </row>
    <row r="74" spans="1:14" ht="15">
      <c r="A74" s="82" t="s">
        <v>24</v>
      </c>
      <c r="B74" s="82"/>
      <c r="C74" s="82"/>
      <c r="D74" s="82"/>
      <c r="E74" s="82"/>
      <c r="F74" s="82"/>
      <c r="G74" s="82"/>
      <c r="H74" s="82"/>
      <c r="I74" s="82"/>
      <c r="J74" s="82"/>
      <c r="K74" s="82"/>
      <c r="L74" s="82"/>
      <c r="M74" s="82"/>
      <c r="N74" s="82"/>
    </row>
    <row r="75" ht="15">
      <c r="A75" s="16" t="s">
        <v>7</v>
      </c>
    </row>
    <row r="77" spans="1:14" ht="15">
      <c r="A77" s="83" t="s">
        <v>25</v>
      </c>
      <c r="B77" s="83" t="s">
        <v>9</v>
      </c>
      <c r="C77" s="83" t="s">
        <v>10</v>
      </c>
      <c r="D77" s="83"/>
      <c r="E77" s="83"/>
      <c r="F77" s="83"/>
      <c r="G77" s="83" t="s">
        <v>11</v>
      </c>
      <c r="H77" s="83"/>
      <c r="I77" s="83"/>
      <c r="J77" s="83"/>
      <c r="K77" s="83" t="s">
        <v>12</v>
      </c>
      <c r="L77" s="83"/>
      <c r="M77" s="83"/>
      <c r="N77" s="83"/>
    </row>
    <row r="78" spans="1:14" ht="58.5" customHeight="1">
      <c r="A78" s="83"/>
      <c r="B78" s="83"/>
      <c r="C78" s="17" t="s">
        <v>13</v>
      </c>
      <c r="D78" s="17" t="s">
        <v>14</v>
      </c>
      <c r="E78" s="17" t="s">
        <v>15</v>
      </c>
      <c r="F78" s="17" t="s">
        <v>76</v>
      </c>
      <c r="G78" s="17" t="s">
        <v>13</v>
      </c>
      <c r="H78" s="17" t="s">
        <v>14</v>
      </c>
      <c r="I78" s="17" t="s">
        <v>15</v>
      </c>
      <c r="J78" s="17" t="s">
        <v>74</v>
      </c>
      <c r="K78" s="17" t="s">
        <v>13</v>
      </c>
      <c r="L78" s="17" t="s">
        <v>14</v>
      </c>
      <c r="M78" s="17" t="s">
        <v>15</v>
      </c>
      <c r="N78" s="17" t="s">
        <v>75</v>
      </c>
    </row>
    <row r="79" spans="1:14" ht="15">
      <c r="A79" s="17">
        <v>1</v>
      </c>
      <c r="B79" s="17">
        <v>2</v>
      </c>
      <c r="C79" s="17">
        <v>3</v>
      </c>
      <c r="D79" s="17">
        <v>4</v>
      </c>
      <c r="E79" s="17">
        <v>5</v>
      </c>
      <c r="F79" s="17">
        <v>6</v>
      </c>
      <c r="G79" s="17">
        <v>7</v>
      </c>
      <c r="H79" s="17">
        <v>8</v>
      </c>
      <c r="I79" s="17">
        <v>9</v>
      </c>
      <c r="J79" s="17">
        <v>10</v>
      </c>
      <c r="K79" s="17">
        <v>11</v>
      </c>
      <c r="L79" s="17">
        <v>12</v>
      </c>
      <c r="M79" s="17">
        <v>13</v>
      </c>
      <c r="N79" s="17">
        <v>14</v>
      </c>
    </row>
    <row r="80" spans="1:14" ht="15">
      <c r="A80" s="4" t="s">
        <v>16</v>
      </c>
      <c r="B80" s="4" t="s">
        <v>16</v>
      </c>
      <c r="C80" s="4" t="s">
        <v>16</v>
      </c>
      <c r="D80" s="4" t="s">
        <v>16</v>
      </c>
      <c r="E80" s="4" t="s">
        <v>16</v>
      </c>
      <c r="F80" s="4" t="s">
        <v>16</v>
      </c>
      <c r="G80" s="4" t="s">
        <v>16</v>
      </c>
      <c r="H80" s="4" t="s">
        <v>16</v>
      </c>
      <c r="I80" s="4" t="s">
        <v>16</v>
      </c>
      <c r="J80" s="4" t="s">
        <v>16</v>
      </c>
      <c r="K80" s="17" t="s">
        <v>16</v>
      </c>
      <c r="L80" s="4" t="s">
        <v>16</v>
      </c>
      <c r="M80" s="4" t="s">
        <v>16</v>
      </c>
      <c r="N80" s="4" t="s">
        <v>16</v>
      </c>
    </row>
    <row r="81" spans="1:14" ht="15">
      <c r="A81" s="17" t="s">
        <v>16</v>
      </c>
      <c r="B81" s="4" t="s">
        <v>16</v>
      </c>
      <c r="C81" s="17" t="s">
        <v>16</v>
      </c>
      <c r="D81" s="17" t="s">
        <v>16</v>
      </c>
      <c r="E81" s="17" t="s">
        <v>16</v>
      </c>
      <c r="F81" s="17" t="s">
        <v>16</v>
      </c>
      <c r="G81" s="17" t="s">
        <v>16</v>
      </c>
      <c r="H81" s="17" t="s">
        <v>16</v>
      </c>
      <c r="I81" s="17" t="s">
        <v>16</v>
      </c>
      <c r="J81" s="17" t="s">
        <v>16</v>
      </c>
      <c r="K81" s="17" t="s">
        <v>16</v>
      </c>
      <c r="L81" s="17" t="s">
        <v>16</v>
      </c>
      <c r="M81" s="17" t="s">
        <v>16</v>
      </c>
      <c r="N81" s="17" t="s">
        <v>16</v>
      </c>
    </row>
    <row r="82" spans="1:14" ht="15">
      <c r="A82" s="17" t="s">
        <v>16</v>
      </c>
      <c r="B82" s="17" t="s">
        <v>20</v>
      </c>
      <c r="C82" s="17" t="s">
        <v>16</v>
      </c>
      <c r="D82" s="17" t="s">
        <v>16</v>
      </c>
      <c r="E82" s="17" t="s">
        <v>16</v>
      </c>
      <c r="F82" s="17" t="s">
        <v>16</v>
      </c>
      <c r="G82" s="17" t="s">
        <v>16</v>
      </c>
      <c r="H82" s="17" t="s">
        <v>16</v>
      </c>
      <c r="I82" s="17" t="s">
        <v>16</v>
      </c>
      <c r="J82" s="17" t="s">
        <v>16</v>
      </c>
      <c r="K82" s="17" t="s">
        <v>16</v>
      </c>
      <c r="L82" s="17" t="s">
        <v>16</v>
      </c>
      <c r="M82" s="17" t="s">
        <v>16</v>
      </c>
      <c r="N82" s="17" t="s">
        <v>16</v>
      </c>
    </row>
    <row r="84" spans="1:10" ht="15">
      <c r="A84" s="82" t="s">
        <v>26</v>
      </c>
      <c r="B84" s="82"/>
      <c r="C84" s="82"/>
      <c r="D84" s="82"/>
      <c r="E84" s="82"/>
      <c r="F84" s="82"/>
      <c r="G84" s="82"/>
      <c r="H84" s="82"/>
      <c r="I84" s="82"/>
      <c r="J84" s="82"/>
    </row>
    <row r="85" ht="15">
      <c r="A85" s="16" t="s">
        <v>7</v>
      </c>
    </row>
    <row r="87" spans="1:10" ht="21.75" customHeight="1">
      <c r="A87" s="83" t="s">
        <v>23</v>
      </c>
      <c r="B87" s="83" t="s">
        <v>9</v>
      </c>
      <c r="C87" s="83" t="s">
        <v>118</v>
      </c>
      <c r="D87" s="83"/>
      <c r="E87" s="83"/>
      <c r="F87" s="83"/>
      <c r="G87" s="83" t="s">
        <v>119</v>
      </c>
      <c r="H87" s="83"/>
      <c r="I87" s="83"/>
      <c r="J87" s="83"/>
    </row>
    <row r="88" spans="1:10" ht="61.5" customHeight="1">
      <c r="A88" s="83"/>
      <c r="B88" s="83"/>
      <c r="C88" s="17" t="s">
        <v>13</v>
      </c>
      <c r="D88" s="17" t="s">
        <v>14</v>
      </c>
      <c r="E88" s="17" t="s">
        <v>15</v>
      </c>
      <c r="F88" s="17" t="s">
        <v>76</v>
      </c>
      <c r="G88" s="17" t="s">
        <v>13</v>
      </c>
      <c r="H88" s="17" t="s">
        <v>14</v>
      </c>
      <c r="I88" s="17" t="s">
        <v>15</v>
      </c>
      <c r="J88" s="17" t="s">
        <v>74</v>
      </c>
    </row>
    <row r="89" spans="1:10" ht="15">
      <c r="A89" s="17">
        <v>1</v>
      </c>
      <c r="B89" s="17">
        <v>2</v>
      </c>
      <c r="C89" s="17">
        <v>3</v>
      </c>
      <c r="D89" s="17">
        <v>4</v>
      </c>
      <c r="E89" s="17">
        <v>5</v>
      </c>
      <c r="F89" s="17">
        <v>6</v>
      </c>
      <c r="G89" s="17">
        <v>7</v>
      </c>
      <c r="H89" s="17">
        <v>8</v>
      </c>
      <c r="I89" s="17">
        <v>9</v>
      </c>
      <c r="J89" s="17">
        <v>10</v>
      </c>
    </row>
    <row r="90" spans="1:10" ht="15">
      <c r="A90" s="27">
        <v>2111</v>
      </c>
      <c r="B90" s="28" t="s">
        <v>139</v>
      </c>
      <c r="C90" s="24">
        <f>K57*1.08</f>
        <v>5896679.04</v>
      </c>
      <c r="D90" s="4">
        <v>36000</v>
      </c>
      <c r="E90" s="17"/>
      <c r="F90" s="17">
        <f>C90+D90</f>
        <v>5932679.04</v>
      </c>
      <c r="G90" s="24">
        <f>C90*1.077</f>
        <v>6350723.32608</v>
      </c>
      <c r="H90" s="4">
        <v>36000</v>
      </c>
      <c r="I90" s="17"/>
      <c r="J90" s="17">
        <f>G90+H90</f>
        <v>6386723.32608</v>
      </c>
    </row>
    <row r="91" spans="1:10" ht="15">
      <c r="A91" s="27">
        <v>2120</v>
      </c>
      <c r="B91" s="28" t="s">
        <v>140</v>
      </c>
      <c r="C91" s="24">
        <f>K58*1.08</f>
        <v>1339783.2000000002</v>
      </c>
      <c r="D91" s="4">
        <v>8000</v>
      </c>
      <c r="E91" s="17"/>
      <c r="F91" s="17">
        <f aca="true" t="shared" si="8" ref="F91:F101">C91+D91</f>
        <v>1347783.2000000002</v>
      </c>
      <c r="G91" s="24">
        <f>C91*1.077</f>
        <v>1442946.5064</v>
      </c>
      <c r="H91" s="4">
        <v>8000</v>
      </c>
      <c r="I91" s="17"/>
      <c r="J91" s="17">
        <f aca="true" t="shared" si="9" ref="J91:J101">G91+H91</f>
        <v>1450946.5064</v>
      </c>
    </row>
    <row r="92" spans="1:10" ht="25.5">
      <c r="A92" s="27">
        <v>2210</v>
      </c>
      <c r="B92" s="28" t="s">
        <v>141</v>
      </c>
      <c r="C92" s="24">
        <f>K59*1.057</f>
        <v>290675</v>
      </c>
      <c r="D92" s="4">
        <f>11000+100000</f>
        <v>111000</v>
      </c>
      <c r="E92" s="17"/>
      <c r="F92" s="17">
        <f t="shared" si="8"/>
        <v>401675</v>
      </c>
      <c r="G92" s="24">
        <f>C92*1.053</f>
        <v>306080.77499999997</v>
      </c>
      <c r="H92" s="4">
        <f>11000+100000</f>
        <v>111000</v>
      </c>
      <c r="I92" s="17"/>
      <c r="J92" s="17">
        <f t="shared" si="9"/>
        <v>417080.77499999997</v>
      </c>
    </row>
    <row r="93" spans="1:10" ht="25.5">
      <c r="A93" s="27">
        <v>2220</v>
      </c>
      <c r="B93" s="28" t="s">
        <v>142</v>
      </c>
      <c r="C93" s="24">
        <f>K60*1.057</f>
        <v>17969</v>
      </c>
      <c r="D93" s="4">
        <v>20000</v>
      </c>
      <c r="E93" s="17"/>
      <c r="F93" s="17">
        <f t="shared" si="8"/>
        <v>37969</v>
      </c>
      <c r="G93" s="24">
        <f aca="true" t="shared" si="10" ref="G93:G101">C93*1.053</f>
        <v>18921.357</v>
      </c>
      <c r="H93" s="4">
        <v>20000</v>
      </c>
      <c r="I93" s="17"/>
      <c r="J93" s="17">
        <f t="shared" si="9"/>
        <v>38921.357</v>
      </c>
    </row>
    <row r="94" spans="1:10" ht="15">
      <c r="A94" s="27">
        <v>2230</v>
      </c>
      <c r="B94" s="28" t="s">
        <v>143</v>
      </c>
      <c r="C94" s="24">
        <f>K61*1.057</f>
        <v>179869.69</v>
      </c>
      <c r="D94" s="4">
        <v>150000</v>
      </c>
      <c r="E94" s="17"/>
      <c r="F94" s="17">
        <f t="shared" si="8"/>
        <v>329869.69</v>
      </c>
      <c r="G94" s="24">
        <f t="shared" si="10"/>
        <v>189402.78357</v>
      </c>
      <c r="H94" s="4">
        <v>150000</v>
      </c>
      <c r="I94" s="17"/>
      <c r="J94" s="17">
        <f t="shared" si="9"/>
        <v>339402.78356999997</v>
      </c>
    </row>
    <row r="95" spans="1:10" ht="15">
      <c r="A95" s="27">
        <v>2240</v>
      </c>
      <c r="B95" s="28" t="s">
        <v>144</v>
      </c>
      <c r="C95" s="24">
        <f>K62*1.057</f>
        <v>76299.545</v>
      </c>
      <c r="D95" s="4">
        <v>10001</v>
      </c>
      <c r="E95" s="17"/>
      <c r="F95" s="17">
        <f t="shared" si="8"/>
        <v>86300.545</v>
      </c>
      <c r="G95" s="24">
        <f t="shared" si="10"/>
        <v>80343.420885</v>
      </c>
      <c r="H95" s="4">
        <v>10001</v>
      </c>
      <c r="I95" s="17"/>
      <c r="J95" s="17">
        <f t="shared" si="9"/>
        <v>90344.420885</v>
      </c>
    </row>
    <row r="96" spans="1:10" ht="15">
      <c r="A96" s="27">
        <v>2250</v>
      </c>
      <c r="B96" s="28" t="s">
        <v>145</v>
      </c>
      <c r="C96" s="24">
        <f>K63*1.057</f>
        <v>2114</v>
      </c>
      <c r="D96" s="4"/>
      <c r="E96" s="17"/>
      <c r="F96" s="17">
        <f t="shared" si="8"/>
        <v>2114</v>
      </c>
      <c r="G96" s="24">
        <f t="shared" si="10"/>
        <v>2226.042</v>
      </c>
      <c r="H96" s="4"/>
      <c r="I96" s="17"/>
      <c r="J96" s="17">
        <f t="shared" si="9"/>
        <v>2226.042</v>
      </c>
    </row>
    <row r="97" spans="1:10" ht="15">
      <c r="A97" s="27">
        <v>2272</v>
      </c>
      <c r="B97" s="28" t="s">
        <v>146</v>
      </c>
      <c r="C97" s="24">
        <f>K64*1.08</f>
        <v>27170.640000000003</v>
      </c>
      <c r="D97" s="4"/>
      <c r="E97" s="17"/>
      <c r="F97" s="17">
        <f t="shared" si="8"/>
        <v>27170.640000000003</v>
      </c>
      <c r="G97" s="24">
        <f>C97*1.061</f>
        <v>28828.04904</v>
      </c>
      <c r="H97" s="4"/>
      <c r="I97" s="17"/>
      <c r="J97" s="17">
        <f t="shared" si="9"/>
        <v>28828.04904</v>
      </c>
    </row>
    <row r="98" spans="1:10" ht="15">
      <c r="A98" s="27">
        <v>2273</v>
      </c>
      <c r="B98" s="28" t="s">
        <v>147</v>
      </c>
      <c r="C98" s="24">
        <f>K65*1.08</f>
        <v>103701.6</v>
      </c>
      <c r="D98" s="4"/>
      <c r="E98" s="17"/>
      <c r="F98" s="17">
        <f t="shared" si="8"/>
        <v>103701.6</v>
      </c>
      <c r="G98" s="24">
        <f>C98*1.061</f>
        <v>110027.3976</v>
      </c>
      <c r="H98" s="4"/>
      <c r="I98" s="17"/>
      <c r="J98" s="17">
        <f t="shared" si="9"/>
        <v>110027.3976</v>
      </c>
    </row>
    <row r="99" spans="1:10" ht="15">
      <c r="A99" s="27">
        <v>2274</v>
      </c>
      <c r="B99" s="28" t="s">
        <v>148</v>
      </c>
      <c r="C99" s="24">
        <f>K66*1.08</f>
        <v>135259.2</v>
      </c>
      <c r="D99" s="4"/>
      <c r="E99" s="17" t="s">
        <v>16</v>
      </c>
      <c r="F99" s="17">
        <f>C99</f>
        <v>135259.2</v>
      </c>
      <c r="G99" s="24">
        <f>C99*1.061</f>
        <v>143510.0112</v>
      </c>
      <c r="H99" s="4"/>
      <c r="I99" s="17" t="s">
        <v>16</v>
      </c>
      <c r="J99" s="17">
        <f>G99</f>
        <v>143510.0112</v>
      </c>
    </row>
    <row r="100" spans="1:10" ht="25.5">
      <c r="A100" s="27">
        <v>2275</v>
      </c>
      <c r="B100" s="28" t="s">
        <v>149</v>
      </c>
      <c r="C100" s="24">
        <f>K67*1.08</f>
        <v>98064</v>
      </c>
      <c r="D100" s="4"/>
      <c r="E100" s="17"/>
      <c r="F100" s="17">
        <f t="shared" si="8"/>
        <v>98064</v>
      </c>
      <c r="G100" s="24">
        <f>C100*1.061</f>
        <v>104045.904</v>
      </c>
      <c r="H100" s="4"/>
      <c r="I100" s="17"/>
      <c r="J100" s="17">
        <f t="shared" si="9"/>
        <v>104045.904</v>
      </c>
    </row>
    <row r="101" spans="1:10" ht="15">
      <c r="A101" s="27">
        <v>2800</v>
      </c>
      <c r="B101" s="28" t="s">
        <v>151</v>
      </c>
      <c r="C101" s="24">
        <f>K69*1.057</f>
        <v>1057</v>
      </c>
      <c r="D101" s="17"/>
      <c r="E101" s="17"/>
      <c r="F101" s="17">
        <f t="shared" si="8"/>
        <v>1057</v>
      </c>
      <c r="G101" s="24">
        <f t="shared" si="10"/>
        <v>1113.021</v>
      </c>
      <c r="H101" s="17"/>
      <c r="I101" s="17"/>
      <c r="J101" s="17">
        <f t="shared" si="9"/>
        <v>1113.021</v>
      </c>
    </row>
    <row r="102" spans="1:10" ht="15">
      <c r="A102" s="17" t="s">
        <v>16</v>
      </c>
      <c r="B102" s="17" t="s">
        <v>20</v>
      </c>
      <c r="C102" s="31">
        <f>SUM(C90:C101)</f>
        <v>8168641.915</v>
      </c>
      <c r="D102" s="31">
        <f aca="true" t="shared" si="11" ref="D102:J102">SUM(D90:D101)</f>
        <v>335001</v>
      </c>
      <c r="E102" s="31">
        <f t="shared" si="11"/>
        <v>0</v>
      </c>
      <c r="F102" s="31">
        <f t="shared" si="11"/>
        <v>8503642.915</v>
      </c>
      <c r="G102" s="31">
        <f t="shared" si="11"/>
        <v>8778168.593775</v>
      </c>
      <c r="H102" s="31">
        <f t="shared" si="11"/>
        <v>335001</v>
      </c>
      <c r="I102" s="31">
        <f t="shared" si="11"/>
        <v>0</v>
      </c>
      <c r="J102" s="31">
        <f t="shared" si="11"/>
        <v>9113169.593775</v>
      </c>
    </row>
    <row r="105" spans="1:10" ht="15">
      <c r="A105" s="82" t="s">
        <v>27</v>
      </c>
      <c r="B105" s="82"/>
      <c r="C105" s="82"/>
      <c r="D105" s="82"/>
      <c r="E105" s="82"/>
      <c r="F105" s="82"/>
      <c r="G105" s="82"/>
      <c r="H105" s="82"/>
      <c r="I105" s="82"/>
      <c r="J105" s="82"/>
    </row>
    <row r="106" ht="15">
      <c r="A106" s="16" t="s">
        <v>7</v>
      </c>
    </row>
    <row r="108" spans="1:10" ht="15">
      <c r="A108" s="83" t="s">
        <v>25</v>
      </c>
      <c r="B108" s="83" t="s">
        <v>9</v>
      </c>
      <c r="C108" s="83" t="s">
        <v>21</v>
      </c>
      <c r="D108" s="83"/>
      <c r="E108" s="83"/>
      <c r="F108" s="83"/>
      <c r="G108" s="83" t="s">
        <v>21</v>
      </c>
      <c r="H108" s="83"/>
      <c r="I108" s="83"/>
      <c r="J108" s="83"/>
    </row>
    <row r="109" spans="1:10" ht="72.75" customHeight="1">
      <c r="A109" s="83"/>
      <c r="B109" s="83"/>
      <c r="C109" s="17" t="s">
        <v>13</v>
      </c>
      <c r="D109" s="17" t="s">
        <v>14</v>
      </c>
      <c r="E109" s="17" t="s">
        <v>15</v>
      </c>
      <c r="F109" s="17" t="s">
        <v>76</v>
      </c>
      <c r="G109" s="17" t="s">
        <v>13</v>
      </c>
      <c r="H109" s="17" t="s">
        <v>14</v>
      </c>
      <c r="I109" s="17" t="s">
        <v>15</v>
      </c>
      <c r="J109" s="17" t="s">
        <v>74</v>
      </c>
    </row>
    <row r="110" spans="1:10" ht="15">
      <c r="A110" s="17">
        <v>1</v>
      </c>
      <c r="B110" s="17">
        <v>2</v>
      </c>
      <c r="C110" s="17">
        <v>3</v>
      </c>
      <c r="D110" s="17">
        <v>4</v>
      </c>
      <c r="E110" s="17">
        <v>5</v>
      </c>
      <c r="F110" s="17">
        <v>6</v>
      </c>
      <c r="G110" s="17">
        <v>7</v>
      </c>
      <c r="H110" s="17">
        <v>8</v>
      </c>
      <c r="I110" s="17">
        <v>9</v>
      </c>
      <c r="J110" s="17">
        <v>10</v>
      </c>
    </row>
    <row r="111" spans="1:10" ht="15">
      <c r="A111" s="17" t="s">
        <v>16</v>
      </c>
      <c r="B111" s="17" t="s">
        <v>16</v>
      </c>
      <c r="C111" s="17" t="s">
        <v>16</v>
      </c>
      <c r="D111" s="17" t="s">
        <v>16</v>
      </c>
      <c r="E111" s="17" t="s">
        <v>16</v>
      </c>
      <c r="F111" s="17" t="s">
        <v>16</v>
      </c>
      <c r="G111" s="17" t="s">
        <v>16</v>
      </c>
      <c r="H111" s="17" t="s">
        <v>16</v>
      </c>
      <c r="I111" s="17" t="s">
        <v>16</v>
      </c>
      <c r="J111" s="17" t="s">
        <v>16</v>
      </c>
    </row>
    <row r="112" spans="1:10" ht="15">
      <c r="A112" s="17" t="s">
        <v>16</v>
      </c>
      <c r="B112" s="17" t="s">
        <v>16</v>
      </c>
      <c r="C112" s="17" t="s">
        <v>16</v>
      </c>
      <c r="D112" s="17" t="s">
        <v>16</v>
      </c>
      <c r="E112" s="17" t="s">
        <v>16</v>
      </c>
      <c r="F112" s="17" t="s">
        <v>16</v>
      </c>
      <c r="G112" s="17" t="s">
        <v>16</v>
      </c>
      <c r="H112" s="17" t="s">
        <v>16</v>
      </c>
      <c r="I112" s="17" t="s">
        <v>16</v>
      </c>
      <c r="J112" s="17" t="s">
        <v>16</v>
      </c>
    </row>
    <row r="113" spans="1:10" ht="15">
      <c r="A113" s="17" t="s">
        <v>16</v>
      </c>
      <c r="B113" s="17" t="s">
        <v>16</v>
      </c>
      <c r="C113" s="17" t="s">
        <v>16</v>
      </c>
      <c r="D113" s="17" t="s">
        <v>16</v>
      </c>
      <c r="E113" s="17" t="s">
        <v>16</v>
      </c>
      <c r="F113" s="17" t="s">
        <v>16</v>
      </c>
      <c r="G113" s="17" t="s">
        <v>16</v>
      </c>
      <c r="H113" s="17" t="s">
        <v>16</v>
      </c>
      <c r="I113" s="17" t="s">
        <v>16</v>
      </c>
      <c r="J113" s="17" t="s">
        <v>16</v>
      </c>
    </row>
    <row r="114" spans="1:10" ht="15">
      <c r="A114" s="17" t="s">
        <v>16</v>
      </c>
      <c r="B114" s="17" t="s">
        <v>20</v>
      </c>
      <c r="C114" s="17" t="s">
        <v>16</v>
      </c>
      <c r="D114" s="17" t="s">
        <v>16</v>
      </c>
      <c r="E114" s="17" t="s">
        <v>16</v>
      </c>
      <c r="F114" s="17" t="s">
        <v>16</v>
      </c>
      <c r="G114" s="17" t="s">
        <v>16</v>
      </c>
      <c r="H114" s="17" t="s">
        <v>16</v>
      </c>
      <c r="I114" s="17" t="s">
        <v>16</v>
      </c>
      <c r="J114" s="17" t="s">
        <v>16</v>
      </c>
    </row>
    <row r="116" spans="1:14" ht="15">
      <c r="A116" s="81" t="s">
        <v>28</v>
      </c>
      <c r="B116" s="81"/>
      <c r="C116" s="81"/>
      <c r="D116" s="81"/>
      <c r="E116" s="81"/>
      <c r="F116" s="81"/>
      <c r="G116" s="81"/>
      <c r="H116" s="81"/>
      <c r="I116" s="81"/>
      <c r="J116" s="81"/>
      <c r="K116" s="81"/>
      <c r="L116" s="81"/>
      <c r="M116" s="81"/>
      <c r="N116" s="81"/>
    </row>
    <row r="117" spans="1:14" ht="15">
      <c r="A117" s="81" t="s">
        <v>121</v>
      </c>
      <c r="B117" s="81"/>
      <c r="C117" s="81"/>
      <c r="D117" s="81"/>
      <c r="E117" s="81"/>
      <c r="F117" s="81"/>
      <c r="G117" s="81"/>
      <c r="H117" s="81"/>
      <c r="I117" s="81"/>
      <c r="J117" s="81"/>
      <c r="K117" s="81"/>
      <c r="L117" s="81"/>
      <c r="M117" s="81"/>
      <c r="N117" s="81"/>
    </row>
    <row r="118" ht="15">
      <c r="A118" s="16" t="s">
        <v>7</v>
      </c>
    </row>
    <row r="120" spans="1:14" ht="30.75" customHeight="1">
      <c r="A120" s="83" t="s">
        <v>29</v>
      </c>
      <c r="B120" s="83" t="s">
        <v>30</v>
      </c>
      <c r="C120" s="83" t="s">
        <v>114</v>
      </c>
      <c r="D120" s="83"/>
      <c r="E120" s="83"/>
      <c r="F120" s="83"/>
      <c r="G120" s="83" t="s">
        <v>115</v>
      </c>
      <c r="H120" s="83"/>
      <c r="I120" s="83"/>
      <c r="J120" s="83"/>
      <c r="K120" s="83" t="s">
        <v>116</v>
      </c>
      <c r="L120" s="83"/>
      <c r="M120" s="83"/>
      <c r="N120" s="83"/>
    </row>
    <row r="121" spans="1:14" ht="66.75" customHeight="1">
      <c r="A121" s="83"/>
      <c r="B121" s="83"/>
      <c r="C121" s="17" t="s">
        <v>13</v>
      </c>
      <c r="D121" s="17" t="s">
        <v>14</v>
      </c>
      <c r="E121" s="17" t="s">
        <v>15</v>
      </c>
      <c r="F121" s="17" t="s">
        <v>76</v>
      </c>
      <c r="G121" s="17" t="s">
        <v>13</v>
      </c>
      <c r="H121" s="17" t="s">
        <v>14</v>
      </c>
      <c r="I121" s="17" t="s">
        <v>15</v>
      </c>
      <c r="J121" s="17" t="s">
        <v>74</v>
      </c>
      <c r="K121" s="17" t="s">
        <v>13</v>
      </c>
      <c r="L121" s="17" t="s">
        <v>14</v>
      </c>
      <c r="M121" s="17" t="s">
        <v>15</v>
      </c>
      <c r="N121" s="17" t="s">
        <v>75</v>
      </c>
    </row>
    <row r="122" spans="1:14" ht="15">
      <c r="A122" s="17">
        <v>1</v>
      </c>
      <c r="B122" s="17">
        <v>2</v>
      </c>
      <c r="C122" s="17">
        <v>3</v>
      </c>
      <c r="D122" s="17">
        <v>4</v>
      </c>
      <c r="E122" s="17">
        <v>5</v>
      </c>
      <c r="F122" s="17">
        <v>6</v>
      </c>
      <c r="G122" s="17">
        <v>7</v>
      </c>
      <c r="H122" s="17">
        <v>8</v>
      </c>
      <c r="I122" s="17">
        <v>9</v>
      </c>
      <c r="J122" s="17">
        <v>10</v>
      </c>
      <c r="K122" s="17">
        <v>11</v>
      </c>
      <c r="L122" s="17">
        <v>12</v>
      </c>
      <c r="M122" s="17">
        <v>13</v>
      </c>
      <c r="N122" s="17">
        <v>14</v>
      </c>
    </row>
    <row r="123" spans="1:14" ht="15">
      <c r="A123" s="17">
        <v>813104</v>
      </c>
      <c r="B123" s="32" t="s">
        <v>153</v>
      </c>
      <c r="C123" s="17">
        <f>C125+C127</f>
        <v>6864399.800000001</v>
      </c>
      <c r="D123" s="17">
        <f>D125+D127</f>
        <v>454102.23</v>
      </c>
      <c r="E123" s="17">
        <f>E125+E127</f>
        <v>43646</v>
      </c>
      <c r="F123" s="17">
        <f>F125+F127</f>
        <v>7318502.029999999</v>
      </c>
      <c r="G123" s="17">
        <f>G125+G127</f>
        <v>6904162</v>
      </c>
      <c r="H123" s="17">
        <f aca="true" t="shared" si="12" ref="H123:N123">H125+H127</f>
        <v>371385.86</v>
      </c>
      <c r="I123" s="17">
        <f t="shared" si="12"/>
        <v>17116</v>
      </c>
      <c r="J123" s="17">
        <f t="shared" si="12"/>
        <v>7275547.86</v>
      </c>
      <c r="K123" s="17">
        <f t="shared" si="12"/>
        <v>7575001</v>
      </c>
      <c r="L123" s="17">
        <f t="shared" si="12"/>
        <v>335001</v>
      </c>
      <c r="M123" s="17">
        <f t="shared" si="12"/>
        <v>0</v>
      </c>
      <c r="N123" s="17">
        <f t="shared" si="12"/>
        <v>7910002</v>
      </c>
    </row>
    <row r="124" spans="1:14" ht="15">
      <c r="A124" s="17"/>
      <c r="B124" s="33" t="s">
        <v>154</v>
      </c>
      <c r="C124" s="17"/>
      <c r="D124" s="17"/>
      <c r="E124" s="17"/>
      <c r="F124" s="17"/>
      <c r="G124" s="17"/>
      <c r="H124" s="17"/>
      <c r="I124" s="17"/>
      <c r="J124" s="17"/>
      <c r="K124" s="17"/>
      <c r="L124" s="17"/>
      <c r="M124" s="17"/>
      <c r="N124" s="17"/>
    </row>
    <row r="125" spans="1:14" ht="15">
      <c r="A125" s="17"/>
      <c r="B125" s="33" t="s">
        <v>155</v>
      </c>
      <c r="C125" s="17">
        <v>5579495.86</v>
      </c>
      <c r="D125" s="17">
        <f>64575.85+14800</f>
        <v>79375.85</v>
      </c>
      <c r="E125" s="17">
        <v>26530</v>
      </c>
      <c r="F125" s="17">
        <f>C125+D125</f>
        <v>5658871.71</v>
      </c>
      <c r="G125" s="17">
        <v>5188871.69</v>
      </c>
      <c r="H125" s="17">
        <v>69786.37</v>
      </c>
      <c r="I125" s="17"/>
      <c r="J125" s="17">
        <f>G125+H125</f>
        <v>5258658.0600000005</v>
      </c>
      <c r="K125" s="17">
        <v>5776803</v>
      </c>
      <c r="L125" s="17">
        <v>55001</v>
      </c>
      <c r="M125" s="17"/>
      <c r="N125" s="17">
        <f>K125+L125</f>
        <v>5831804</v>
      </c>
    </row>
    <row r="126" spans="1:14" ht="15">
      <c r="A126" s="17"/>
      <c r="B126" s="33" t="s">
        <v>156</v>
      </c>
      <c r="C126" s="17"/>
      <c r="D126" s="17"/>
      <c r="E126" s="17"/>
      <c r="F126" s="17"/>
      <c r="G126" s="17"/>
      <c r="H126" s="17"/>
      <c r="I126" s="17"/>
      <c r="J126" s="17"/>
      <c r="K126" s="17"/>
      <c r="L126" s="17"/>
      <c r="M126" s="17"/>
      <c r="N126" s="17"/>
    </row>
    <row r="127" spans="1:14" ht="15">
      <c r="A127" s="17"/>
      <c r="B127" s="34" t="s">
        <v>157</v>
      </c>
      <c r="C127" s="17">
        <v>1284903.94</v>
      </c>
      <c r="D127" s="17">
        <v>374726.38</v>
      </c>
      <c r="E127" s="17">
        <v>17116</v>
      </c>
      <c r="F127" s="17">
        <f>C127+D127</f>
        <v>1659630.3199999998</v>
      </c>
      <c r="G127" s="17">
        <v>1715290.31</v>
      </c>
      <c r="H127" s="17">
        <v>301599.49</v>
      </c>
      <c r="I127" s="17">
        <v>17116</v>
      </c>
      <c r="J127" s="17">
        <f>G127+H127</f>
        <v>2016889.8</v>
      </c>
      <c r="K127" s="17">
        <v>1798198</v>
      </c>
      <c r="L127" s="17">
        <v>280000</v>
      </c>
      <c r="M127" s="17"/>
      <c r="N127" s="17">
        <f>K127+L127</f>
        <v>2078198</v>
      </c>
    </row>
    <row r="128" spans="1:14" ht="15">
      <c r="A128" s="4" t="s">
        <v>16</v>
      </c>
      <c r="B128" s="17" t="s">
        <v>20</v>
      </c>
      <c r="C128" s="35">
        <f>C123</f>
        <v>6864399.800000001</v>
      </c>
      <c r="D128" s="35">
        <f aca="true" t="shared" si="13" ref="D128:N128">D123</f>
        <v>454102.23</v>
      </c>
      <c r="E128" s="35">
        <f t="shared" si="13"/>
        <v>43646</v>
      </c>
      <c r="F128" s="35">
        <f t="shared" si="13"/>
        <v>7318502.029999999</v>
      </c>
      <c r="G128" s="35">
        <f t="shared" si="13"/>
        <v>6904162</v>
      </c>
      <c r="H128" s="35">
        <f t="shared" si="13"/>
        <v>371385.86</v>
      </c>
      <c r="I128" s="35">
        <f t="shared" si="13"/>
        <v>17116</v>
      </c>
      <c r="J128" s="35">
        <f t="shared" si="13"/>
        <v>7275547.86</v>
      </c>
      <c r="K128" s="35">
        <f t="shared" si="13"/>
        <v>7575001</v>
      </c>
      <c r="L128" s="35">
        <f t="shared" si="13"/>
        <v>335001</v>
      </c>
      <c r="M128" s="35">
        <f t="shared" si="13"/>
        <v>0</v>
      </c>
      <c r="N128" s="35">
        <f t="shared" si="13"/>
        <v>7910002</v>
      </c>
    </row>
    <row r="131" spans="1:10" ht="15">
      <c r="A131" s="82" t="s">
        <v>158</v>
      </c>
      <c r="B131" s="82"/>
      <c r="C131" s="82"/>
      <c r="D131" s="82"/>
      <c r="E131" s="82"/>
      <c r="F131" s="82"/>
      <c r="G131" s="82"/>
      <c r="H131" s="82"/>
      <c r="I131" s="82"/>
      <c r="J131" s="82"/>
    </row>
    <row r="132" ht="15">
      <c r="A132" s="16" t="s">
        <v>7</v>
      </c>
    </row>
    <row r="134" spans="1:10" ht="15">
      <c r="A134" s="83" t="s">
        <v>79</v>
      </c>
      <c r="B134" s="83" t="s">
        <v>30</v>
      </c>
      <c r="C134" s="83" t="s">
        <v>118</v>
      </c>
      <c r="D134" s="83"/>
      <c r="E134" s="83"/>
      <c r="F134" s="83"/>
      <c r="G134" s="83" t="s">
        <v>119</v>
      </c>
      <c r="H134" s="83"/>
      <c r="I134" s="83"/>
      <c r="J134" s="83"/>
    </row>
    <row r="135" spans="1:10" ht="63" customHeight="1">
      <c r="A135" s="83"/>
      <c r="B135" s="83"/>
      <c r="C135" s="17" t="s">
        <v>13</v>
      </c>
      <c r="D135" s="17" t="s">
        <v>14</v>
      </c>
      <c r="E135" s="17" t="s">
        <v>15</v>
      </c>
      <c r="F135" s="17" t="s">
        <v>76</v>
      </c>
      <c r="G135" s="17" t="s">
        <v>13</v>
      </c>
      <c r="H135" s="17" t="s">
        <v>14</v>
      </c>
      <c r="I135" s="17" t="s">
        <v>15</v>
      </c>
      <c r="J135" s="17" t="s">
        <v>74</v>
      </c>
    </row>
    <row r="136" spans="1:10" ht="15">
      <c r="A136" s="17">
        <v>1</v>
      </c>
      <c r="B136" s="17">
        <v>2</v>
      </c>
      <c r="C136" s="17">
        <v>3</v>
      </c>
      <c r="D136" s="17">
        <v>4</v>
      </c>
      <c r="E136" s="17">
        <v>5</v>
      </c>
      <c r="F136" s="17">
        <v>6</v>
      </c>
      <c r="G136" s="17">
        <v>7</v>
      </c>
      <c r="H136" s="17">
        <v>8</v>
      </c>
      <c r="I136" s="17">
        <v>9</v>
      </c>
      <c r="J136" s="17">
        <v>10</v>
      </c>
    </row>
    <row r="137" spans="1:10" ht="15">
      <c r="A137" s="17">
        <v>813104</v>
      </c>
      <c r="B137" s="32" t="s">
        <v>153</v>
      </c>
      <c r="C137" s="17">
        <f>C139+C141</f>
        <v>8168642</v>
      </c>
      <c r="D137" s="17">
        <f>D139+D141</f>
        <v>335001</v>
      </c>
      <c r="E137" s="17"/>
      <c r="F137" s="17">
        <f>SUM(C137:D137)</f>
        <v>8503643</v>
      </c>
      <c r="G137" s="17">
        <f>G139+G141</f>
        <v>8778169</v>
      </c>
      <c r="H137" s="17">
        <f>H139+H141</f>
        <v>335001</v>
      </c>
      <c r="I137" s="17"/>
      <c r="J137" s="17">
        <f>SUM(G137:H137)</f>
        <v>9113170</v>
      </c>
    </row>
    <row r="138" spans="1:10" ht="15">
      <c r="A138" s="17"/>
      <c r="B138" s="33" t="s">
        <v>154</v>
      </c>
      <c r="C138" s="17"/>
      <c r="D138" s="17"/>
      <c r="E138" s="17"/>
      <c r="F138" s="17">
        <f>SUM(C138:D138)</f>
        <v>0</v>
      </c>
      <c r="G138" s="17"/>
      <c r="H138" s="17"/>
      <c r="I138" s="17"/>
      <c r="J138" s="17">
        <f>SUM(G138:H138)</f>
        <v>0</v>
      </c>
    </row>
    <row r="139" spans="1:10" ht="15">
      <c r="A139" s="17"/>
      <c r="B139" s="33" t="s">
        <v>155</v>
      </c>
      <c r="C139" s="17">
        <v>6232674</v>
      </c>
      <c r="D139" s="17">
        <v>55001</v>
      </c>
      <c r="E139" s="17"/>
      <c r="F139" s="17">
        <f>SUM(C139:D139)</f>
        <v>6287675</v>
      </c>
      <c r="G139" s="17">
        <v>6697743</v>
      </c>
      <c r="H139" s="17">
        <v>55001</v>
      </c>
      <c r="I139" s="17"/>
      <c r="J139" s="17">
        <f>SUM(G139:H139)</f>
        <v>6752744</v>
      </c>
    </row>
    <row r="140" spans="1:10" ht="15">
      <c r="A140" s="17"/>
      <c r="B140" s="33" t="s">
        <v>156</v>
      </c>
      <c r="C140" s="17"/>
      <c r="D140" s="17"/>
      <c r="E140" s="4" t="s">
        <v>16</v>
      </c>
      <c r="F140" s="17">
        <f>SUM(C140:D140)</f>
        <v>0</v>
      </c>
      <c r="G140" s="17"/>
      <c r="H140" s="17"/>
      <c r="I140" s="17" t="s">
        <v>16</v>
      </c>
      <c r="J140" s="17">
        <f>SUM(G140:H140)</f>
        <v>0</v>
      </c>
    </row>
    <row r="141" spans="1:10" ht="15">
      <c r="A141" s="17"/>
      <c r="B141" s="34" t="s">
        <v>157</v>
      </c>
      <c r="C141" s="17">
        <v>1935968</v>
      </c>
      <c r="D141" s="17">
        <v>280000</v>
      </c>
      <c r="E141" s="4" t="s">
        <v>16</v>
      </c>
      <c r="F141" s="17">
        <f>SUM(C141:D141)</f>
        <v>2215968</v>
      </c>
      <c r="G141" s="17">
        <v>2080426</v>
      </c>
      <c r="H141" s="17">
        <v>280000</v>
      </c>
      <c r="I141" s="17" t="s">
        <v>16</v>
      </c>
      <c r="J141" s="17">
        <f>SUM(G141:H141)</f>
        <v>2360426</v>
      </c>
    </row>
    <row r="142" spans="1:10" ht="15">
      <c r="A142" s="4" t="s">
        <v>16</v>
      </c>
      <c r="B142" s="17" t="s">
        <v>20</v>
      </c>
      <c r="C142" s="35">
        <f>C137</f>
        <v>8168642</v>
      </c>
      <c r="D142" s="35">
        <f aca="true" t="shared" si="14" ref="D142:J142">D137</f>
        <v>335001</v>
      </c>
      <c r="E142" s="35">
        <f t="shared" si="14"/>
        <v>0</v>
      </c>
      <c r="F142" s="35">
        <f t="shared" si="14"/>
        <v>8503643</v>
      </c>
      <c r="G142" s="35">
        <f t="shared" si="14"/>
        <v>8778169</v>
      </c>
      <c r="H142" s="35">
        <f t="shared" si="14"/>
        <v>335001</v>
      </c>
      <c r="I142" s="35">
        <f t="shared" si="14"/>
        <v>0</v>
      </c>
      <c r="J142" s="35">
        <f t="shared" si="14"/>
        <v>9113170</v>
      </c>
    </row>
    <row r="144" spans="1:13" ht="15">
      <c r="A144" s="81" t="s">
        <v>95</v>
      </c>
      <c r="B144" s="81"/>
      <c r="C144" s="81"/>
      <c r="D144" s="81"/>
      <c r="E144" s="81"/>
      <c r="F144" s="81"/>
      <c r="G144" s="81"/>
      <c r="H144" s="81"/>
      <c r="I144" s="81"/>
      <c r="J144" s="81"/>
      <c r="K144" s="81"/>
      <c r="L144" s="81"/>
      <c r="M144" s="81"/>
    </row>
    <row r="145" spans="1:13" ht="15">
      <c r="A145" s="81" t="s">
        <v>122</v>
      </c>
      <c r="B145" s="81"/>
      <c r="C145" s="81"/>
      <c r="D145" s="81"/>
      <c r="E145" s="81"/>
      <c r="F145" s="81"/>
      <c r="G145" s="81"/>
      <c r="H145" s="81"/>
      <c r="I145" s="81"/>
      <c r="J145" s="81"/>
      <c r="K145" s="81"/>
      <c r="L145" s="81"/>
      <c r="M145" s="81"/>
    </row>
    <row r="146" ht="15">
      <c r="A146" s="16" t="s">
        <v>7</v>
      </c>
    </row>
    <row r="148" spans="1:13" ht="15">
      <c r="A148" s="83" t="s">
        <v>29</v>
      </c>
      <c r="B148" s="83" t="s">
        <v>31</v>
      </c>
      <c r="C148" s="83" t="s">
        <v>32</v>
      </c>
      <c r="D148" s="83" t="s">
        <v>33</v>
      </c>
      <c r="E148" s="83" t="s">
        <v>114</v>
      </c>
      <c r="F148" s="83"/>
      <c r="G148" s="83"/>
      <c r="H148" s="83" t="s">
        <v>115</v>
      </c>
      <c r="I148" s="83"/>
      <c r="J148" s="83"/>
      <c r="K148" s="83" t="s">
        <v>116</v>
      </c>
      <c r="L148" s="83"/>
      <c r="M148" s="83"/>
    </row>
    <row r="149" spans="1:13" ht="30">
      <c r="A149" s="83"/>
      <c r="B149" s="83"/>
      <c r="C149" s="83"/>
      <c r="D149" s="83"/>
      <c r="E149" s="17" t="s">
        <v>13</v>
      </c>
      <c r="F149" s="17" t="s">
        <v>14</v>
      </c>
      <c r="G149" s="17" t="s">
        <v>80</v>
      </c>
      <c r="H149" s="17" t="s">
        <v>13</v>
      </c>
      <c r="I149" s="17" t="s">
        <v>14</v>
      </c>
      <c r="J149" s="17" t="s">
        <v>81</v>
      </c>
      <c r="K149" s="17" t="s">
        <v>13</v>
      </c>
      <c r="L149" s="17" t="s">
        <v>14</v>
      </c>
      <c r="M149" s="17" t="s">
        <v>75</v>
      </c>
    </row>
    <row r="150" spans="1:13" ht="15">
      <c r="A150" s="17">
        <v>1</v>
      </c>
      <c r="B150" s="17">
        <v>2</v>
      </c>
      <c r="C150" s="17">
        <v>3</v>
      </c>
      <c r="D150" s="17">
        <v>4</v>
      </c>
      <c r="E150" s="17">
        <v>5</v>
      </c>
      <c r="F150" s="17">
        <v>6</v>
      </c>
      <c r="G150" s="17">
        <v>7</v>
      </c>
      <c r="H150" s="17">
        <v>8</v>
      </c>
      <c r="I150" s="17">
        <v>9</v>
      </c>
      <c r="J150" s="17">
        <v>10</v>
      </c>
      <c r="K150" s="17">
        <v>11</v>
      </c>
      <c r="L150" s="17">
        <v>12</v>
      </c>
      <c r="M150" s="17">
        <v>13</v>
      </c>
    </row>
    <row r="151" spans="1:13" ht="15">
      <c r="A151" s="36">
        <v>813104</v>
      </c>
      <c r="B151" s="37" t="s">
        <v>153</v>
      </c>
      <c r="C151" s="38"/>
      <c r="D151" s="38"/>
      <c r="E151" s="38"/>
      <c r="F151" s="37"/>
      <c r="G151" s="37"/>
      <c r="H151" s="37"/>
      <c r="I151" s="37"/>
      <c r="J151" s="39"/>
      <c r="K151" s="40"/>
      <c r="L151" s="40"/>
      <c r="M151" s="40"/>
    </row>
    <row r="152" spans="1:13" ht="15">
      <c r="A152" s="41"/>
      <c r="B152" s="42" t="s">
        <v>159</v>
      </c>
      <c r="C152" s="43"/>
      <c r="D152" s="43"/>
      <c r="E152" s="43"/>
      <c r="F152" s="27"/>
      <c r="G152" s="27"/>
      <c r="H152" s="27"/>
      <c r="I152" s="27"/>
      <c r="J152" s="44"/>
      <c r="K152" s="40"/>
      <c r="L152" s="40"/>
      <c r="M152" s="40"/>
    </row>
    <row r="153" spans="1:13" ht="15">
      <c r="A153" s="41"/>
      <c r="B153" s="45" t="s">
        <v>34</v>
      </c>
      <c r="C153" s="43"/>
      <c r="D153" s="43"/>
      <c r="E153" s="43"/>
      <c r="F153" s="27"/>
      <c r="G153" s="27"/>
      <c r="H153" s="27"/>
      <c r="I153" s="27"/>
      <c r="J153" s="44"/>
      <c r="K153" s="40"/>
      <c r="L153" s="40"/>
      <c r="M153" s="40"/>
    </row>
    <row r="154" spans="1:13" ht="25.5">
      <c r="A154" s="41"/>
      <c r="B154" s="46" t="s">
        <v>160</v>
      </c>
      <c r="C154" s="47" t="s">
        <v>161</v>
      </c>
      <c r="D154" s="47" t="s">
        <v>125</v>
      </c>
      <c r="E154" s="48">
        <v>96</v>
      </c>
      <c r="F154" s="48"/>
      <c r="G154" s="48">
        <f>E154+F154</f>
        <v>96</v>
      </c>
      <c r="H154" s="48">
        <v>76.5</v>
      </c>
      <c r="I154" s="48"/>
      <c r="J154" s="49">
        <f>H154+I154</f>
        <v>76.5</v>
      </c>
      <c r="K154" s="48">
        <v>76.5</v>
      </c>
      <c r="L154" s="48"/>
      <c r="M154" s="48">
        <f>K154+L154</f>
        <v>76.5</v>
      </c>
    </row>
    <row r="155" spans="1:13" ht="25.5">
      <c r="A155" s="41"/>
      <c r="B155" s="46" t="s">
        <v>162</v>
      </c>
      <c r="C155" s="47" t="s">
        <v>161</v>
      </c>
      <c r="D155" s="47" t="s">
        <v>125</v>
      </c>
      <c r="E155" s="48">
        <v>81.5</v>
      </c>
      <c r="F155" s="48"/>
      <c r="G155" s="48">
        <f>E155+F155</f>
        <v>81.5</v>
      </c>
      <c r="H155" s="48">
        <v>62.5</v>
      </c>
      <c r="I155" s="48"/>
      <c r="J155" s="49">
        <f aca="true" t="shared" si="15" ref="J155:J160">H155+I155</f>
        <v>62.5</v>
      </c>
      <c r="K155" s="48">
        <v>62.5</v>
      </c>
      <c r="L155" s="48"/>
      <c r="M155" s="48">
        <f aca="true" t="shared" si="16" ref="M155:M161">K155+L155</f>
        <v>62.5</v>
      </c>
    </row>
    <row r="156" spans="1:13" ht="25.5">
      <c r="A156" s="41"/>
      <c r="B156" s="46" t="s">
        <v>163</v>
      </c>
      <c r="C156" s="48" t="s">
        <v>164</v>
      </c>
      <c r="D156" s="47" t="s">
        <v>125</v>
      </c>
      <c r="E156" s="50">
        <f>C125/1000</f>
        <v>5579.49586</v>
      </c>
      <c r="F156" s="50">
        <f>D125/1000</f>
        <v>79.37585</v>
      </c>
      <c r="G156" s="50">
        <f>E156+F156</f>
        <v>5658.87171</v>
      </c>
      <c r="H156" s="50">
        <f>G125/1000</f>
        <v>5188.871690000001</v>
      </c>
      <c r="I156" s="50">
        <f>H125/1000</f>
        <v>69.78636999999999</v>
      </c>
      <c r="J156" s="50">
        <f>H156+I156</f>
        <v>5258.658060000001</v>
      </c>
      <c r="K156" s="50">
        <f>K125/1000</f>
        <v>5776.803</v>
      </c>
      <c r="L156" s="50">
        <f>L125/1000</f>
        <v>55.001</v>
      </c>
      <c r="M156" s="50">
        <f>K156+L156</f>
        <v>5831.804</v>
      </c>
    </row>
    <row r="157" spans="1:13" ht="15">
      <c r="A157" s="41"/>
      <c r="B157" s="45" t="s">
        <v>35</v>
      </c>
      <c r="C157" s="48"/>
      <c r="D157" s="48"/>
      <c r="E157" s="48"/>
      <c r="F157" s="48"/>
      <c r="G157" s="48">
        <f>E157+F157</f>
        <v>0</v>
      </c>
      <c r="H157" s="48"/>
      <c r="I157" s="48"/>
      <c r="J157" s="49">
        <f t="shared" si="15"/>
        <v>0</v>
      </c>
      <c r="K157" s="48"/>
      <c r="L157" s="48"/>
      <c r="M157" s="48">
        <f t="shared" si="16"/>
        <v>0</v>
      </c>
    </row>
    <row r="158" spans="1:13" ht="25.5">
      <c r="A158" s="41"/>
      <c r="B158" s="46" t="s">
        <v>165</v>
      </c>
      <c r="C158" s="47" t="s">
        <v>126</v>
      </c>
      <c r="D158" s="47" t="s">
        <v>125</v>
      </c>
      <c r="E158" s="48">
        <v>3386</v>
      </c>
      <c r="F158" s="48">
        <v>3386</v>
      </c>
      <c r="G158" s="48">
        <f>F158</f>
        <v>3386</v>
      </c>
      <c r="H158" s="48">
        <v>2080</v>
      </c>
      <c r="I158" s="48">
        <v>2080</v>
      </c>
      <c r="J158" s="49">
        <f>H158</f>
        <v>2080</v>
      </c>
      <c r="K158" s="48">
        <v>2593</v>
      </c>
      <c r="L158" s="48">
        <v>2593</v>
      </c>
      <c r="M158" s="48">
        <f>K158</f>
        <v>2593</v>
      </c>
    </row>
    <row r="159" spans="1:13" ht="25.5">
      <c r="A159" s="41"/>
      <c r="B159" s="46" t="s">
        <v>166</v>
      </c>
      <c r="C159" s="47" t="s">
        <v>126</v>
      </c>
      <c r="D159" s="47" t="s">
        <v>125</v>
      </c>
      <c r="E159" s="48">
        <v>3386</v>
      </c>
      <c r="F159" s="48">
        <v>3386</v>
      </c>
      <c r="G159" s="48">
        <f>F159</f>
        <v>3386</v>
      </c>
      <c r="H159" s="48">
        <v>2080</v>
      </c>
      <c r="I159" s="48">
        <v>2080</v>
      </c>
      <c r="J159" s="49">
        <f>H159</f>
        <v>2080</v>
      </c>
      <c r="K159" s="48">
        <v>2593</v>
      </c>
      <c r="L159" s="48">
        <v>2593</v>
      </c>
      <c r="M159" s="48">
        <f>K159</f>
        <v>2593</v>
      </c>
    </row>
    <row r="160" spans="1:13" ht="15">
      <c r="A160" s="41"/>
      <c r="B160" s="45" t="s">
        <v>36</v>
      </c>
      <c r="C160" s="48"/>
      <c r="D160" s="48"/>
      <c r="E160" s="48"/>
      <c r="F160" s="48"/>
      <c r="G160" s="48"/>
      <c r="H160" s="48"/>
      <c r="I160" s="48"/>
      <c r="J160" s="49">
        <f t="shared" si="15"/>
        <v>0</v>
      </c>
      <c r="K160" s="40"/>
      <c r="L160" s="40"/>
      <c r="M160" s="40">
        <f t="shared" si="16"/>
        <v>0</v>
      </c>
    </row>
    <row r="161" spans="1:13" ht="38.25">
      <c r="A161" s="41"/>
      <c r="B161" s="46" t="s">
        <v>167</v>
      </c>
      <c r="C161" s="47" t="s">
        <v>126</v>
      </c>
      <c r="D161" s="47" t="s">
        <v>127</v>
      </c>
      <c r="E161" s="51">
        <f>E159/E155</f>
        <v>41.54601226993865</v>
      </c>
      <c r="F161" s="51"/>
      <c r="G161" s="51">
        <f>E161+F161</f>
        <v>41.54601226993865</v>
      </c>
      <c r="H161" s="51">
        <f>H159/H155</f>
        <v>33.28</v>
      </c>
      <c r="I161" s="51"/>
      <c r="J161" s="52">
        <f>H161+I161</f>
        <v>33.28</v>
      </c>
      <c r="K161" s="53">
        <f>K159/K155</f>
        <v>41.488</v>
      </c>
      <c r="L161" s="53"/>
      <c r="M161" s="53">
        <f t="shared" si="16"/>
        <v>41.488</v>
      </c>
    </row>
    <row r="162" spans="1:13" ht="51">
      <c r="A162" s="41"/>
      <c r="B162" s="46" t="s">
        <v>168</v>
      </c>
      <c r="C162" s="47" t="s">
        <v>124</v>
      </c>
      <c r="D162" s="47" t="s">
        <v>127</v>
      </c>
      <c r="E162" s="50">
        <f>E156*1000/E159</f>
        <v>1647.8133077377438</v>
      </c>
      <c r="F162" s="50">
        <f>F156*1000/E159</f>
        <v>23.442365623154167</v>
      </c>
      <c r="G162" s="50">
        <f>E162+F162</f>
        <v>1671.255673360898</v>
      </c>
      <c r="H162" s="50">
        <f>H156*1000/G159</f>
        <v>1532.4488157117544</v>
      </c>
      <c r="I162" s="50">
        <f>I156*1000/I159</f>
        <v>33.55113942307692</v>
      </c>
      <c r="J162" s="54">
        <f>H162+I162</f>
        <v>1565.9999551348312</v>
      </c>
      <c r="K162" s="55">
        <f>K156*1000/K159</f>
        <v>2227.8453528731197</v>
      </c>
      <c r="L162" s="55">
        <f>L156*1000/L159</f>
        <v>21.211338218279984</v>
      </c>
      <c r="M162" s="55">
        <f>K162+L162</f>
        <v>2249.0566910914</v>
      </c>
    </row>
    <row r="163" spans="1:13" ht="15">
      <c r="A163" s="41"/>
      <c r="B163" s="45" t="s">
        <v>37</v>
      </c>
      <c r="C163" s="48"/>
      <c r="D163" s="48"/>
      <c r="E163" s="48"/>
      <c r="F163" s="48"/>
      <c r="G163" s="48"/>
      <c r="H163" s="48"/>
      <c r="I163" s="48"/>
      <c r="J163" s="49"/>
      <c r="K163" s="40"/>
      <c r="L163" s="40"/>
      <c r="M163" s="40"/>
    </row>
    <row r="164" spans="1:13" ht="51">
      <c r="A164" s="41"/>
      <c r="B164" s="46" t="s">
        <v>169</v>
      </c>
      <c r="C164" s="47" t="s">
        <v>128</v>
      </c>
      <c r="D164" s="47" t="s">
        <v>127</v>
      </c>
      <c r="E164" s="48">
        <f>E159/E158*100</f>
        <v>100</v>
      </c>
      <c r="F164" s="48">
        <v>100</v>
      </c>
      <c r="G164" s="48">
        <f>G159/G158*100</f>
        <v>100</v>
      </c>
      <c r="H164" s="48">
        <v>100</v>
      </c>
      <c r="I164" s="48">
        <v>100</v>
      </c>
      <c r="J164" s="49">
        <v>100</v>
      </c>
      <c r="K164" s="56">
        <v>100</v>
      </c>
      <c r="L164" s="56">
        <v>100</v>
      </c>
      <c r="M164" s="56">
        <v>100</v>
      </c>
    </row>
    <row r="165" spans="1:13" ht="25.5">
      <c r="A165" s="41"/>
      <c r="B165" s="42" t="s">
        <v>170</v>
      </c>
      <c r="C165" s="48"/>
      <c r="D165" s="48"/>
      <c r="E165" s="48"/>
      <c r="F165" s="48"/>
      <c r="G165" s="48"/>
      <c r="H165" s="48"/>
      <c r="I165" s="48"/>
      <c r="J165" s="49"/>
      <c r="K165" s="56"/>
      <c r="L165" s="56"/>
      <c r="M165" s="56"/>
    </row>
    <row r="166" spans="1:13" ht="15">
      <c r="A166" s="41"/>
      <c r="B166" s="45" t="s">
        <v>34</v>
      </c>
      <c r="C166" s="48"/>
      <c r="D166" s="48"/>
      <c r="E166" s="48"/>
      <c r="F166" s="48"/>
      <c r="G166" s="48"/>
      <c r="H166" s="48"/>
      <c r="I166" s="48"/>
      <c r="J166" s="49"/>
      <c r="K166" s="56"/>
      <c r="L166" s="56"/>
      <c r="M166" s="56"/>
    </row>
    <row r="167" spans="1:13" ht="38.25">
      <c r="A167" s="41"/>
      <c r="B167" s="46" t="s">
        <v>171</v>
      </c>
      <c r="C167" s="47" t="s">
        <v>161</v>
      </c>
      <c r="D167" s="47" t="s">
        <v>125</v>
      </c>
      <c r="E167" s="48">
        <v>14.5</v>
      </c>
      <c r="F167" s="48"/>
      <c r="G167" s="48">
        <f>E167+F167</f>
        <v>14.5</v>
      </c>
      <c r="H167" s="48">
        <v>14</v>
      </c>
      <c r="I167" s="48"/>
      <c r="J167" s="49">
        <f>H167+I167</f>
        <v>14</v>
      </c>
      <c r="K167" s="56">
        <v>14</v>
      </c>
      <c r="L167" s="56"/>
      <c r="M167" s="56">
        <f>K167+L167</f>
        <v>14</v>
      </c>
    </row>
    <row r="168" spans="1:13" ht="25.5">
      <c r="A168" s="41"/>
      <c r="B168" s="46" t="s">
        <v>172</v>
      </c>
      <c r="C168" s="48" t="s">
        <v>164</v>
      </c>
      <c r="D168" s="47" t="s">
        <v>125</v>
      </c>
      <c r="E168" s="50">
        <f>C127/1000</f>
        <v>1284.90394</v>
      </c>
      <c r="F168" s="50">
        <f>D127/1000</f>
        <v>374.72638</v>
      </c>
      <c r="G168" s="50">
        <f>E168+F168</f>
        <v>1659.63032</v>
      </c>
      <c r="H168" s="50">
        <f>G127/1000</f>
        <v>1715.29031</v>
      </c>
      <c r="I168" s="50">
        <f>H127/1000</f>
        <v>301.59949</v>
      </c>
      <c r="J168" s="54">
        <f>H168+I168</f>
        <v>2016.8898000000002</v>
      </c>
      <c r="K168" s="55">
        <f>K127/1000</f>
        <v>1798.198</v>
      </c>
      <c r="L168" s="55">
        <f>L127/1000</f>
        <v>280</v>
      </c>
      <c r="M168" s="55">
        <f>K168+L168</f>
        <v>2078.1980000000003</v>
      </c>
    </row>
    <row r="169" spans="1:13" ht="15">
      <c r="A169" s="41"/>
      <c r="B169" s="45" t="s">
        <v>35</v>
      </c>
      <c r="C169" s="48"/>
      <c r="D169" s="48"/>
      <c r="E169" s="48"/>
      <c r="F169" s="48"/>
      <c r="G169" s="48"/>
      <c r="H169" s="48"/>
      <c r="I169" s="48"/>
      <c r="J169" s="49"/>
      <c r="K169" s="56"/>
      <c r="L169" s="56"/>
      <c r="M169" s="56"/>
    </row>
    <row r="170" spans="1:13" ht="38.25">
      <c r="A170" s="41"/>
      <c r="B170" s="46" t="s">
        <v>173</v>
      </c>
      <c r="C170" s="47" t="s">
        <v>161</v>
      </c>
      <c r="D170" s="47" t="s">
        <v>125</v>
      </c>
      <c r="E170" s="48">
        <v>22</v>
      </c>
      <c r="F170" s="48">
        <v>22</v>
      </c>
      <c r="G170" s="48">
        <v>22</v>
      </c>
      <c r="H170" s="48">
        <v>22</v>
      </c>
      <c r="I170" s="48">
        <v>22</v>
      </c>
      <c r="J170" s="49">
        <f>H170</f>
        <v>22</v>
      </c>
      <c r="K170" s="56">
        <v>22</v>
      </c>
      <c r="L170" s="56">
        <v>22</v>
      </c>
      <c r="M170" s="56">
        <f>K170</f>
        <v>22</v>
      </c>
    </row>
    <row r="171" spans="1:13" ht="25.5">
      <c r="A171" s="41"/>
      <c r="B171" s="46" t="s">
        <v>174</v>
      </c>
      <c r="C171" s="47" t="s">
        <v>126</v>
      </c>
      <c r="D171" s="47" t="s">
        <v>125</v>
      </c>
      <c r="E171" s="47">
        <v>19</v>
      </c>
      <c r="F171" s="48">
        <v>19</v>
      </c>
      <c r="G171" s="48">
        <f>E171</f>
        <v>19</v>
      </c>
      <c r="H171" s="48">
        <v>20</v>
      </c>
      <c r="I171" s="48">
        <v>20</v>
      </c>
      <c r="J171" s="49">
        <f>H171</f>
        <v>20</v>
      </c>
      <c r="K171" s="56">
        <v>20</v>
      </c>
      <c r="L171" s="56">
        <v>20</v>
      </c>
      <c r="M171" s="56">
        <f>K171</f>
        <v>20</v>
      </c>
    </row>
    <row r="172" spans="1:13" ht="15">
      <c r="A172" s="41"/>
      <c r="B172" s="45" t="s">
        <v>36</v>
      </c>
      <c r="C172" s="48"/>
      <c r="D172" s="48"/>
      <c r="E172" s="48"/>
      <c r="F172" s="48"/>
      <c r="G172" s="48"/>
      <c r="H172" s="48"/>
      <c r="I172" s="48"/>
      <c r="J172" s="49"/>
      <c r="K172" s="56"/>
      <c r="L172" s="56"/>
      <c r="M172" s="56"/>
    </row>
    <row r="173" spans="1:13" ht="38.25">
      <c r="A173" s="41"/>
      <c r="B173" s="46" t="s">
        <v>175</v>
      </c>
      <c r="C173" s="47" t="s">
        <v>126</v>
      </c>
      <c r="D173" s="47" t="s">
        <v>127</v>
      </c>
      <c r="E173" s="51">
        <f>E171/E167</f>
        <v>1.3103448275862069</v>
      </c>
      <c r="F173" s="51"/>
      <c r="G173" s="51">
        <f>G171/G167</f>
        <v>1.3103448275862069</v>
      </c>
      <c r="H173" s="51">
        <f aca="true" t="shared" si="17" ref="H173:M173">H171/H167</f>
        <v>1.4285714285714286</v>
      </c>
      <c r="I173" s="51"/>
      <c r="J173" s="51">
        <f t="shared" si="17"/>
        <v>1.4285714285714286</v>
      </c>
      <c r="K173" s="51">
        <f t="shared" si="17"/>
        <v>1.4285714285714286</v>
      </c>
      <c r="L173" s="51"/>
      <c r="M173" s="51">
        <f t="shared" si="17"/>
        <v>1.4285714285714286</v>
      </c>
    </row>
    <row r="174" spans="1:13" ht="38.25">
      <c r="A174" s="41"/>
      <c r="B174" s="46" t="s">
        <v>176</v>
      </c>
      <c r="C174" s="47" t="s">
        <v>124</v>
      </c>
      <c r="D174" s="47" t="s">
        <v>127</v>
      </c>
      <c r="E174" s="50">
        <f>E168*1000/E171</f>
        <v>67626.52315789473</v>
      </c>
      <c r="F174" s="50">
        <f aca="true" t="shared" si="18" ref="F174:M174">F168*1000/F171</f>
        <v>19722.44105263158</v>
      </c>
      <c r="G174" s="50">
        <f>E174+F174</f>
        <v>87348.9642105263</v>
      </c>
      <c r="H174" s="50">
        <f t="shared" si="18"/>
        <v>85764.51550000001</v>
      </c>
      <c r="I174" s="50">
        <f t="shared" si="18"/>
        <v>15079.9745</v>
      </c>
      <c r="J174" s="50">
        <f t="shared" si="18"/>
        <v>100844.49</v>
      </c>
      <c r="K174" s="50">
        <f t="shared" si="18"/>
        <v>89909.9</v>
      </c>
      <c r="L174" s="50">
        <f t="shared" si="18"/>
        <v>14000</v>
      </c>
      <c r="M174" s="50">
        <f t="shared" si="18"/>
        <v>103909.90000000001</v>
      </c>
    </row>
    <row r="175" spans="1:13" ht="15">
      <c r="A175" s="41"/>
      <c r="B175" s="45" t="s">
        <v>37</v>
      </c>
      <c r="C175" s="48"/>
      <c r="D175" s="48"/>
      <c r="E175" s="48"/>
      <c r="F175" s="48"/>
      <c r="G175" s="48"/>
      <c r="H175" s="48"/>
      <c r="I175" s="48"/>
      <c r="J175" s="49"/>
      <c r="K175" s="56"/>
      <c r="L175" s="56"/>
      <c r="M175" s="56"/>
    </row>
    <row r="176" spans="1:13" ht="39" thickBot="1">
      <c r="A176" s="57"/>
      <c r="B176" s="58" t="s">
        <v>177</v>
      </c>
      <c r="C176" s="59" t="s">
        <v>128</v>
      </c>
      <c r="D176" s="59" t="s">
        <v>127</v>
      </c>
      <c r="E176" s="60">
        <f>E171/E170*100</f>
        <v>86.36363636363636</v>
      </c>
      <c r="F176" s="60">
        <v>100</v>
      </c>
      <c r="G176" s="60">
        <f>G171/G170*100</f>
        <v>86.36363636363636</v>
      </c>
      <c r="H176" s="60">
        <v>100</v>
      </c>
      <c r="I176" s="60">
        <f>I171/I170*100</f>
        <v>90.9090909090909</v>
      </c>
      <c r="J176" s="61">
        <v>100</v>
      </c>
      <c r="K176" s="56">
        <v>100</v>
      </c>
      <c r="L176" s="56">
        <v>100</v>
      </c>
      <c r="M176" s="56">
        <v>100</v>
      </c>
    </row>
    <row r="179" spans="1:10" ht="15">
      <c r="A179" s="82" t="s">
        <v>123</v>
      </c>
      <c r="B179" s="82"/>
      <c r="C179" s="82"/>
      <c r="D179" s="82"/>
      <c r="E179" s="82"/>
      <c r="F179" s="82"/>
      <c r="G179" s="82"/>
      <c r="H179" s="82"/>
      <c r="I179" s="82"/>
      <c r="J179" s="82"/>
    </row>
    <row r="180" ht="15">
      <c r="A180" s="16" t="s">
        <v>7</v>
      </c>
    </row>
    <row r="183" spans="1:10" ht="15">
      <c r="A183" s="83" t="s">
        <v>29</v>
      </c>
      <c r="B183" s="83" t="s">
        <v>31</v>
      </c>
      <c r="C183" s="83" t="s">
        <v>32</v>
      </c>
      <c r="D183" s="83" t="s">
        <v>33</v>
      </c>
      <c r="E183" s="83" t="s">
        <v>118</v>
      </c>
      <c r="F183" s="83"/>
      <c r="G183" s="83"/>
      <c r="H183" s="83" t="s">
        <v>119</v>
      </c>
      <c r="I183" s="83"/>
      <c r="J183" s="83"/>
    </row>
    <row r="184" spans="1:10" ht="41.25" customHeight="1">
      <c r="A184" s="83"/>
      <c r="B184" s="83"/>
      <c r="C184" s="83"/>
      <c r="D184" s="83"/>
      <c r="E184" s="17" t="s">
        <v>13</v>
      </c>
      <c r="F184" s="17" t="s">
        <v>14</v>
      </c>
      <c r="G184" s="17" t="s">
        <v>80</v>
      </c>
      <c r="H184" s="17" t="s">
        <v>13</v>
      </c>
      <c r="I184" s="17" t="s">
        <v>14</v>
      </c>
      <c r="J184" s="17" t="s">
        <v>81</v>
      </c>
    </row>
    <row r="185" spans="1:10" ht="15">
      <c r="A185" s="17">
        <v>1</v>
      </c>
      <c r="B185" s="17">
        <v>2</v>
      </c>
      <c r="C185" s="17">
        <v>3</v>
      </c>
      <c r="D185" s="17">
        <v>4</v>
      </c>
      <c r="E185" s="17">
        <v>5</v>
      </c>
      <c r="F185" s="17">
        <v>6</v>
      </c>
      <c r="G185" s="17">
        <v>7</v>
      </c>
      <c r="H185" s="17">
        <v>8</v>
      </c>
      <c r="I185" s="17">
        <v>9</v>
      </c>
      <c r="J185" s="17">
        <v>10</v>
      </c>
    </row>
    <row r="186" spans="1:10" s="26" customFormat="1" ht="15">
      <c r="A186" s="36">
        <v>813104</v>
      </c>
      <c r="B186" s="37" t="s">
        <v>153</v>
      </c>
      <c r="C186" s="38"/>
      <c r="D186" s="38"/>
      <c r="E186" s="40"/>
      <c r="F186" s="40"/>
      <c r="G186" s="40"/>
      <c r="H186" s="40"/>
      <c r="I186" s="40"/>
      <c r="J186" s="40"/>
    </row>
    <row r="187" spans="1:10" s="26" customFormat="1" ht="15">
      <c r="A187" s="41"/>
      <c r="B187" s="42" t="s">
        <v>159</v>
      </c>
      <c r="C187" s="43"/>
      <c r="D187" s="43"/>
      <c r="E187" s="40"/>
      <c r="F187" s="40"/>
      <c r="G187" s="40"/>
      <c r="H187" s="40"/>
      <c r="I187" s="40"/>
      <c r="J187" s="40"/>
    </row>
    <row r="188" spans="1:10" s="26" customFormat="1" ht="15">
      <c r="A188" s="41"/>
      <c r="B188" s="45" t="s">
        <v>34</v>
      </c>
      <c r="C188" s="43"/>
      <c r="D188" s="43"/>
      <c r="E188" s="40"/>
      <c r="F188" s="40"/>
      <c r="G188" s="40"/>
      <c r="H188" s="40"/>
      <c r="I188" s="40"/>
      <c r="J188" s="40"/>
    </row>
    <row r="189" spans="1:10" s="26" customFormat="1" ht="25.5">
      <c r="A189" s="41"/>
      <c r="B189" s="46" t="s">
        <v>160</v>
      </c>
      <c r="C189" s="47" t="s">
        <v>161</v>
      </c>
      <c r="D189" s="47" t="s">
        <v>125</v>
      </c>
      <c r="E189" s="48">
        <v>76.5</v>
      </c>
      <c r="F189" s="48"/>
      <c r="G189" s="48">
        <f>E189+F189</f>
        <v>76.5</v>
      </c>
      <c r="H189" s="48">
        <v>76.5</v>
      </c>
      <c r="I189" s="48"/>
      <c r="J189" s="48">
        <f>H189+I189</f>
        <v>76.5</v>
      </c>
    </row>
    <row r="190" spans="1:10" s="26" customFormat="1" ht="25.5">
      <c r="A190" s="41"/>
      <c r="B190" s="46" t="s">
        <v>162</v>
      </c>
      <c r="C190" s="47" t="s">
        <v>161</v>
      </c>
      <c r="D190" s="47" t="s">
        <v>125</v>
      </c>
      <c r="E190" s="48">
        <v>62.5</v>
      </c>
      <c r="F190" s="48"/>
      <c r="G190" s="48">
        <f>E190+F190</f>
        <v>62.5</v>
      </c>
      <c r="H190" s="48">
        <v>62.5</v>
      </c>
      <c r="I190" s="48"/>
      <c r="J190" s="48">
        <f>H190+I190</f>
        <v>62.5</v>
      </c>
    </row>
    <row r="191" spans="1:10" s="26" customFormat="1" ht="25.5">
      <c r="A191" s="41"/>
      <c r="B191" s="46" t="s">
        <v>163</v>
      </c>
      <c r="C191" s="48" t="s">
        <v>164</v>
      </c>
      <c r="D191" s="47" t="s">
        <v>125</v>
      </c>
      <c r="E191" s="50">
        <v>6935.11</v>
      </c>
      <c r="F191" s="50">
        <v>55</v>
      </c>
      <c r="G191" s="50">
        <f>E191+F191</f>
        <v>6990.11</v>
      </c>
      <c r="H191" s="50">
        <v>6935.22</v>
      </c>
      <c r="I191" s="50">
        <v>55</v>
      </c>
      <c r="J191" s="50">
        <f>H191+I191</f>
        <v>6990.22</v>
      </c>
    </row>
    <row r="192" spans="1:10" s="26" customFormat="1" ht="15">
      <c r="A192" s="41"/>
      <c r="B192" s="45" t="s">
        <v>35</v>
      </c>
      <c r="C192" s="48"/>
      <c r="D192" s="48"/>
      <c r="E192" s="48"/>
      <c r="F192" s="48"/>
      <c r="G192" s="48">
        <f>E192+F192</f>
        <v>0</v>
      </c>
      <c r="H192" s="48"/>
      <c r="I192" s="48"/>
      <c r="J192" s="48">
        <f>H192+I192</f>
        <v>0</v>
      </c>
    </row>
    <row r="193" spans="1:10" s="26" customFormat="1" ht="25.5">
      <c r="A193" s="41"/>
      <c r="B193" s="46" t="s">
        <v>165</v>
      </c>
      <c r="C193" s="47" t="s">
        <v>126</v>
      </c>
      <c r="D193" s="47" t="s">
        <v>125</v>
      </c>
      <c r="E193" s="48">
        <v>2593</v>
      </c>
      <c r="F193" s="48">
        <v>2593</v>
      </c>
      <c r="G193" s="48">
        <f>E193</f>
        <v>2593</v>
      </c>
      <c r="H193" s="48">
        <v>2593</v>
      </c>
      <c r="I193" s="48">
        <v>2593</v>
      </c>
      <c r="J193" s="48">
        <f>H193</f>
        <v>2593</v>
      </c>
    </row>
    <row r="194" spans="1:10" s="26" customFormat="1" ht="25.5">
      <c r="A194" s="41"/>
      <c r="B194" s="46" t="s">
        <v>166</v>
      </c>
      <c r="C194" s="47" t="s">
        <v>126</v>
      </c>
      <c r="D194" s="47" t="s">
        <v>125</v>
      </c>
      <c r="E194" s="48">
        <v>2593</v>
      </c>
      <c r="F194" s="48">
        <v>2593</v>
      </c>
      <c r="G194" s="48">
        <f>E194</f>
        <v>2593</v>
      </c>
      <c r="H194" s="48">
        <v>2593</v>
      </c>
      <c r="I194" s="48">
        <v>2593</v>
      </c>
      <c r="J194" s="48">
        <f>H194</f>
        <v>2593</v>
      </c>
    </row>
    <row r="195" spans="1:10" s="26" customFormat="1" ht="15">
      <c r="A195" s="41"/>
      <c r="B195" s="45" t="s">
        <v>36</v>
      </c>
      <c r="C195" s="48"/>
      <c r="D195" s="48"/>
      <c r="E195" s="40"/>
      <c r="F195" s="40"/>
      <c r="G195" s="40">
        <f>E195+F195</f>
        <v>0</v>
      </c>
      <c r="H195" s="40"/>
      <c r="I195" s="40"/>
      <c r="J195" s="40">
        <f>H195+I195</f>
        <v>0</v>
      </c>
    </row>
    <row r="196" spans="1:10" s="26" customFormat="1" ht="38.25">
      <c r="A196" s="41"/>
      <c r="B196" s="46" t="s">
        <v>167</v>
      </c>
      <c r="C196" s="47" t="s">
        <v>126</v>
      </c>
      <c r="D196" s="47" t="s">
        <v>127</v>
      </c>
      <c r="E196" s="53">
        <f>E194/E190</f>
        <v>41.488</v>
      </c>
      <c r="F196" s="53"/>
      <c r="G196" s="53">
        <f>E196+F196</f>
        <v>41.488</v>
      </c>
      <c r="H196" s="53">
        <f>H194/H190</f>
        <v>41.488</v>
      </c>
      <c r="I196" s="53"/>
      <c r="J196" s="53">
        <f>H196+I196</f>
        <v>41.488</v>
      </c>
    </row>
    <row r="197" spans="1:10" s="26" customFormat="1" ht="51">
      <c r="A197" s="41"/>
      <c r="B197" s="46" t="s">
        <v>168</v>
      </c>
      <c r="C197" s="47" t="s">
        <v>124</v>
      </c>
      <c r="D197" s="47" t="s">
        <v>127</v>
      </c>
      <c r="E197" s="55">
        <f>E191*1000/E194</f>
        <v>2674.5507134593136</v>
      </c>
      <c r="F197" s="55">
        <f>F191*1000/F194</f>
        <v>21.21095256459699</v>
      </c>
      <c r="G197" s="55">
        <f>E197+F197</f>
        <v>2695.7616660239105</v>
      </c>
      <c r="H197" s="55">
        <f>H191*1000/H194</f>
        <v>2674.593135364443</v>
      </c>
      <c r="I197" s="55">
        <f>I191*1000/I194</f>
        <v>21.21095256459699</v>
      </c>
      <c r="J197" s="55">
        <f>H197+I197</f>
        <v>2695.8040879290397</v>
      </c>
    </row>
    <row r="198" spans="1:10" s="26" customFormat="1" ht="15">
      <c r="A198" s="41"/>
      <c r="B198" s="45" t="s">
        <v>37</v>
      </c>
      <c r="C198" s="48"/>
      <c r="D198" s="48"/>
      <c r="E198" s="40"/>
      <c r="F198" s="40"/>
      <c r="G198" s="40"/>
      <c r="H198" s="40"/>
      <c r="I198" s="40"/>
      <c r="J198" s="40"/>
    </row>
    <row r="199" spans="1:10" s="26" customFormat="1" ht="51">
      <c r="A199" s="41"/>
      <c r="B199" s="46" t="s">
        <v>169</v>
      </c>
      <c r="C199" s="47" t="s">
        <v>128</v>
      </c>
      <c r="D199" s="47" t="s">
        <v>127</v>
      </c>
      <c r="E199" s="56">
        <v>100</v>
      </c>
      <c r="F199" s="56">
        <v>100</v>
      </c>
      <c r="G199" s="56">
        <v>100</v>
      </c>
      <c r="H199" s="56">
        <v>100</v>
      </c>
      <c r="I199" s="56">
        <v>100</v>
      </c>
      <c r="J199" s="56">
        <v>100</v>
      </c>
    </row>
    <row r="200" spans="1:10" s="26" customFormat="1" ht="25.5">
      <c r="A200" s="41"/>
      <c r="B200" s="42" t="s">
        <v>170</v>
      </c>
      <c r="C200" s="48"/>
      <c r="D200" s="48"/>
      <c r="E200" s="56"/>
      <c r="F200" s="56"/>
      <c r="G200" s="56"/>
      <c r="H200" s="56"/>
      <c r="I200" s="56"/>
      <c r="J200" s="56"/>
    </row>
    <row r="201" spans="1:10" s="26" customFormat="1" ht="15">
      <c r="A201" s="41"/>
      <c r="B201" s="45" t="s">
        <v>34</v>
      </c>
      <c r="C201" s="48"/>
      <c r="D201" s="48"/>
      <c r="E201" s="56"/>
      <c r="F201" s="56"/>
      <c r="G201" s="56"/>
      <c r="H201" s="56"/>
      <c r="I201" s="56"/>
      <c r="J201" s="56"/>
    </row>
    <row r="202" spans="1:10" ht="38.25">
      <c r="A202" s="41"/>
      <c r="B202" s="46" t="s">
        <v>171</v>
      </c>
      <c r="C202" s="47" t="s">
        <v>161</v>
      </c>
      <c r="D202" s="47" t="s">
        <v>125</v>
      </c>
      <c r="E202" s="56">
        <v>14</v>
      </c>
      <c r="F202" s="56"/>
      <c r="G202" s="56">
        <f>E202+F202</f>
        <v>14</v>
      </c>
      <c r="H202" s="56">
        <v>14</v>
      </c>
      <c r="I202" s="56"/>
      <c r="J202" s="56">
        <f>H202+I202</f>
        <v>14</v>
      </c>
    </row>
    <row r="203" spans="1:10" ht="25.5">
      <c r="A203" s="41"/>
      <c r="B203" s="46" t="s">
        <v>172</v>
      </c>
      <c r="C203" s="48" t="s">
        <v>164</v>
      </c>
      <c r="D203" s="47" t="s">
        <v>125</v>
      </c>
      <c r="E203" s="56">
        <f>C141/1000</f>
        <v>1935.968</v>
      </c>
      <c r="F203" s="56">
        <f>D141/1000</f>
        <v>280</v>
      </c>
      <c r="G203" s="56">
        <f>E203+F203</f>
        <v>2215.968</v>
      </c>
      <c r="H203" s="56">
        <f>G141/1000</f>
        <v>2080.426</v>
      </c>
      <c r="I203" s="56">
        <f>H141/1000</f>
        <v>280</v>
      </c>
      <c r="J203" s="56">
        <f>H203+I203</f>
        <v>2360.426</v>
      </c>
    </row>
    <row r="204" spans="1:10" ht="15">
      <c r="A204" s="41"/>
      <c r="B204" s="45" t="s">
        <v>35</v>
      </c>
      <c r="C204" s="48"/>
      <c r="D204" s="48"/>
      <c r="E204" s="56"/>
      <c r="F204" s="56"/>
      <c r="G204" s="56"/>
      <c r="H204" s="56"/>
      <c r="I204" s="56"/>
      <c r="J204" s="56"/>
    </row>
    <row r="205" spans="1:10" ht="38.25">
      <c r="A205" s="41"/>
      <c r="B205" s="46" t="s">
        <v>173</v>
      </c>
      <c r="C205" s="47" t="s">
        <v>161</v>
      </c>
      <c r="D205" s="47" t="s">
        <v>125</v>
      </c>
      <c r="E205" s="56">
        <v>22</v>
      </c>
      <c r="F205" s="56">
        <v>22</v>
      </c>
      <c r="G205" s="56">
        <f>E205</f>
        <v>22</v>
      </c>
      <c r="H205" s="56">
        <v>22</v>
      </c>
      <c r="I205" s="56">
        <v>22</v>
      </c>
      <c r="J205" s="56">
        <f>H205</f>
        <v>22</v>
      </c>
    </row>
    <row r="206" spans="1:10" ht="25.5">
      <c r="A206" s="41"/>
      <c r="B206" s="46" t="s">
        <v>174</v>
      </c>
      <c r="C206" s="47" t="s">
        <v>126</v>
      </c>
      <c r="D206" s="47" t="s">
        <v>125</v>
      </c>
      <c r="E206" s="56">
        <v>20</v>
      </c>
      <c r="F206" s="56">
        <v>20</v>
      </c>
      <c r="G206" s="56">
        <f>E206</f>
        <v>20</v>
      </c>
      <c r="H206" s="56">
        <v>20</v>
      </c>
      <c r="I206" s="56">
        <v>20</v>
      </c>
      <c r="J206" s="56">
        <f>H206</f>
        <v>20</v>
      </c>
    </row>
    <row r="207" spans="1:10" ht="15">
      <c r="A207" s="41"/>
      <c r="B207" s="45" t="s">
        <v>36</v>
      </c>
      <c r="C207" s="48"/>
      <c r="D207" s="48"/>
      <c r="E207" s="56"/>
      <c r="F207" s="56"/>
      <c r="G207" s="56"/>
      <c r="H207" s="56"/>
      <c r="I207" s="56"/>
      <c r="J207" s="56"/>
    </row>
    <row r="208" spans="1:10" ht="38.25">
      <c r="A208" s="41"/>
      <c r="B208" s="46" t="s">
        <v>175</v>
      </c>
      <c r="C208" s="47" t="s">
        <v>126</v>
      </c>
      <c r="D208" s="47" t="s">
        <v>127</v>
      </c>
      <c r="E208" s="51">
        <f>E206/E202</f>
        <v>1.4285714285714286</v>
      </c>
      <c r="F208" s="51"/>
      <c r="G208" s="51">
        <f>G206/G202</f>
        <v>1.4285714285714286</v>
      </c>
      <c r="H208" s="51">
        <f>H206/H202</f>
        <v>1.4285714285714286</v>
      </c>
      <c r="I208" s="51"/>
      <c r="J208" s="51">
        <f>J206/J202</f>
        <v>1.4285714285714286</v>
      </c>
    </row>
    <row r="209" spans="1:10" ht="38.25">
      <c r="A209" s="41"/>
      <c r="B209" s="46" t="s">
        <v>176</v>
      </c>
      <c r="C209" s="47" t="s">
        <v>124</v>
      </c>
      <c r="D209" s="47" t="s">
        <v>127</v>
      </c>
      <c r="E209" s="50">
        <f aca="true" t="shared" si="19" ref="E209:J209">E203*1000/E206</f>
        <v>96798.4</v>
      </c>
      <c r="F209" s="50">
        <f t="shared" si="19"/>
        <v>14000</v>
      </c>
      <c r="G209" s="50">
        <f t="shared" si="19"/>
        <v>110798.4</v>
      </c>
      <c r="H209" s="50">
        <f t="shared" si="19"/>
        <v>104021.3</v>
      </c>
      <c r="I209" s="50">
        <f t="shared" si="19"/>
        <v>14000</v>
      </c>
      <c r="J209" s="50">
        <f t="shared" si="19"/>
        <v>118021.3</v>
      </c>
    </row>
    <row r="210" spans="1:10" ht="15">
      <c r="A210" s="41"/>
      <c r="B210" s="45" t="s">
        <v>37</v>
      </c>
      <c r="C210" s="48"/>
      <c r="D210" s="48"/>
      <c r="E210" s="56"/>
      <c r="F210" s="56"/>
      <c r="G210" s="56"/>
      <c r="H210" s="56"/>
      <c r="I210" s="56"/>
      <c r="J210" s="56"/>
    </row>
    <row r="211" spans="1:10" ht="39" thickBot="1">
      <c r="A211" s="57"/>
      <c r="B211" s="58" t="s">
        <v>177</v>
      </c>
      <c r="C211" s="59" t="s">
        <v>128</v>
      </c>
      <c r="D211" s="59" t="s">
        <v>127</v>
      </c>
      <c r="E211" s="56">
        <v>100</v>
      </c>
      <c r="F211" s="56">
        <v>100</v>
      </c>
      <c r="G211" s="56">
        <v>100</v>
      </c>
      <c r="H211" s="56">
        <v>100</v>
      </c>
      <c r="I211" s="56">
        <v>100</v>
      </c>
      <c r="J211" s="56">
        <v>100</v>
      </c>
    </row>
    <row r="213" spans="1:11" ht="15">
      <c r="A213" s="82" t="s">
        <v>38</v>
      </c>
      <c r="B213" s="82"/>
      <c r="C213" s="82"/>
      <c r="D213" s="82"/>
      <c r="E213" s="82"/>
      <c r="F213" s="82"/>
      <c r="G213" s="82"/>
      <c r="H213" s="82"/>
      <c r="I213" s="82"/>
      <c r="J213" s="82"/>
      <c r="K213" s="82"/>
    </row>
    <row r="214" ht="15">
      <c r="A214" s="16" t="s">
        <v>7</v>
      </c>
    </row>
    <row r="216" spans="1:11" ht="15">
      <c r="A216" s="83" t="s">
        <v>9</v>
      </c>
      <c r="B216" s="83" t="s">
        <v>114</v>
      </c>
      <c r="C216" s="83"/>
      <c r="D216" s="83" t="s">
        <v>115</v>
      </c>
      <c r="E216" s="83"/>
      <c r="F216" s="83" t="s">
        <v>116</v>
      </c>
      <c r="G216" s="83"/>
      <c r="H216" s="83" t="s">
        <v>118</v>
      </c>
      <c r="I216" s="83"/>
      <c r="J216" s="83" t="s">
        <v>119</v>
      </c>
      <c r="K216" s="83"/>
    </row>
    <row r="217" spans="1:11" ht="30">
      <c r="A217" s="83"/>
      <c r="B217" s="17" t="s">
        <v>13</v>
      </c>
      <c r="C217" s="17" t="s">
        <v>14</v>
      </c>
      <c r="D217" s="17" t="s">
        <v>13</v>
      </c>
      <c r="E217" s="17" t="s">
        <v>14</v>
      </c>
      <c r="F217" s="17" t="s">
        <v>13</v>
      </c>
      <c r="G217" s="17" t="s">
        <v>14</v>
      </c>
      <c r="H217" s="17" t="s">
        <v>13</v>
      </c>
      <c r="I217" s="17" t="s">
        <v>14</v>
      </c>
      <c r="J217" s="17" t="s">
        <v>13</v>
      </c>
      <c r="K217" s="17" t="s">
        <v>14</v>
      </c>
    </row>
    <row r="218" spans="1:11" ht="15">
      <c r="A218" s="17">
        <v>1</v>
      </c>
      <c r="B218" s="17">
        <v>2</v>
      </c>
      <c r="C218" s="17">
        <v>3</v>
      </c>
      <c r="D218" s="17">
        <v>4</v>
      </c>
      <c r="E218" s="17">
        <v>5</v>
      </c>
      <c r="F218" s="17">
        <v>6</v>
      </c>
      <c r="G218" s="17">
        <v>7</v>
      </c>
      <c r="H218" s="17">
        <v>8</v>
      </c>
      <c r="I218" s="17">
        <v>9</v>
      </c>
      <c r="J218" s="17">
        <v>10</v>
      </c>
      <c r="K218" s="17">
        <v>11</v>
      </c>
    </row>
    <row r="219" spans="1:11" s="26" customFormat="1" ht="15">
      <c r="A219" s="32" t="s">
        <v>153</v>
      </c>
      <c r="B219" s="38"/>
      <c r="C219" s="37"/>
      <c r="D219" s="38"/>
      <c r="E219" s="37"/>
      <c r="F219" s="38"/>
      <c r="G219" s="37"/>
      <c r="H219" s="37"/>
      <c r="I219" s="37"/>
      <c r="J219" s="37"/>
      <c r="K219" s="62"/>
    </row>
    <row r="220" spans="1:11" s="26" customFormat="1" ht="40.5" customHeight="1">
      <c r="A220" s="76" t="s">
        <v>178</v>
      </c>
      <c r="B220" s="63">
        <f>SUM(B221:B223)</f>
        <v>4445200</v>
      </c>
      <c r="C220" s="63">
        <f>SUM(C221:C223)</f>
        <v>34776.770000000004</v>
      </c>
      <c r="D220" s="63">
        <f>SUM(D221:D223)</f>
        <v>4254900</v>
      </c>
      <c r="E220" s="63">
        <f>SUM(E221:E223)</f>
        <v>31000</v>
      </c>
      <c r="F220" s="63">
        <f aca="true" t="shared" si="20" ref="F220:K220">SUM(F221:F223)</f>
        <v>4688080</v>
      </c>
      <c r="G220" s="63">
        <f t="shared" si="20"/>
        <v>36000</v>
      </c>
      <c r="H220" s="63">
        <f t="shared" si="20"/>
        <v>5063126.4</v>
      </c>
      <c r="I220" s="63">
        <f t="shared" si="20"/>
        <v>36000</v>
      </c>
      <c r="J220" s="64">
        <f t="shared" si="20"/>
        <v>5452987.132800001</v>
      </c>
      <c r="K220" s="65">
        <f t="shared" si="20"/>
        <v>36000</v>
      </c>
    </row>
    <row r="221" spans="1:11" s="26" customFormat="1" ht="39">
      <c r="A221" s="66" t="s">
        <v>179</v>
      </c>
      <c r="B221" s="67">
        <v>3149600</v>
      </c>
      <c r="C221" s="67">
        <v>22604.9</v>
      </c>
      <c r="D221" s="67">
        <v>2851900</v>
      </c>
      <c r="E221" s="67">
        <v>23000</v>
      </c>
      <c r="F221" s="67">
        <f>3012236-F23</f>
        <v>3012236</v>
      </c>
      <c r="G221" s="67">
        <v>27000</v>
      </c>
      <c r="H221" s="68">
        <f>F221*1.08</f>
        <v>3253214.8800000004</v>
      </c>
      <c r="I221" s="67">
        <v>27000</v>
      </c>
      <c r="J221" s="68">
        <f>H221*1.077</f>
        <v>3503712.42576</v>
      </c>
      <c r="K221" s="67">
        <v>27000</v>
      </c>
    </row>
    <row r="222" spans="1:11" s="26" customFormat="1" ht="38.25">
      <c r="A222" s="28" t="s">
        <v>180</v>
      </c>
      <c r="B222" s="67">
        <v>1127000</v>
      </c>
      <c r="C222" s="67">
        <v>12171.87</v>
      </c>
      <c r="D222" s="67">
        <v>1049200</v>
      </c>
      <c r="E222" s="67">
        <v>8000</v>
      </c>
      <c r="F222" s="67">
        <v>1271284</v>
      </c>
      <c r="G222" s="67">
        <v>9000</v>
      </c>
      <c r="H222" s="68">
        <f>F222*1.08</f>
        <v>1372986.7200000002</v>
      </c>
      <c r="I222" s="67">
        <v>9000</v>
      </c>
      <c r="J222" s="68">
        <f>H222*1.077</f>
        <v>1478706.6974400003</v>
      </c>
      <c r="K222" s="67">
        <v>9000</v>
      </c>
    </row>
    <row r="223" spans="1:11" s="26" customFormat="1" ht="38.25">
      <c r="A223" s="28" t="s">
        <v>181</v>
      </c>
      <c r="B223" s="67">
        <v>168600</v>
      </c>
      <c r="C223" s="67"/>
      <c r="D223" s="67">
        <v>353800</v>
      </c>
      <c r="E223" s="67"/>
      <c r="F223" s="67">
        <v>404560</v>
      </c>
      <c r="G223" s="67"/>
      <c r="H223" s="68">
        <f>F223*1.08</f>
        <v>436924.80000000005</v>
      </c>
      <c r="I223" s="67"/>
      <c r="J223" s="68">
        <f>H223*1.077</f>
        <v>470568.00960000005</v>
      </c>
      <c r="K223" s="67"/>
    </row>
    <row r="224" spans="1:11" s="26" customFormat="1" ht="15">
      <c r="A224" s="69" t="s">
        <v>182</v>
      </c>
      <c r="B224" s="67">
        <v>168600</v>
      </c>
      <c r="C224" s="67"/>
      <c r="D224" s="67">
        <v>344300</v>
      </c>
      <c r="E224" s="67"/>
      <c r="F224" s="67">
        <v>383536</v>
      </c>
      <c r="G224" s="67"/>
      <c r="H224" s="68">
        <f>F224*1.08</f>
        <v>414218.88</v>
      </c>
      <c r="I224" s="67"/>
      <c r="J224" s="68">
        <f>H224*1.077</f>
        <v>446113.73376</v>
      </c>
      <c r="K224" s="67"/>
    </row>
    <row r="225" spans="1:11" s="26" customFormat="1" ht="51.75">
      <c r="A225" s="70" t="s">
        <v>183</v>
      </c>
      <c r="B225" s="63">
        <f>B226</f>
        <v>35300</v>
      </c>
      <c r="C225" s="63">
        <f>C226+C227</f>
        <v>0</v>
      </c>
      <c r="D225" s="63">
        <f>D226+D227</f>
        <v>204800</v>
      </c>
      <c r="E225" s="63">
        <f>E226+E227</f>
        <v>0</v>
      </c>
      <c r="F225" s="63">
        <f aca="true" t="shared" si="21" ref="F225:K225">F226+F227</f>
        <v>304058</v>
      </c>
      <c r="G225" s="63">
        <f t="shared" si="21"/>
        <v>0</v>
      </c>
      <c r="H225" s="64">
        <f>H226+H227</f>
        <v>328382.64</v>
      </c>
      <c r="I225" s="63">
        <f t="shared" si="21"/>
        <v>0</v>
      </c>
      <c r="J225" s="64">
        <f>J226+J227</f>
        <v>353668.10328</v>
      </c>
      <c r="K225" s="65">
        <f t="shared" si="21"/>
        <v>0</v>
      </c>
    </row>
    <row r="226" spans="1:11" s="26" customFormat="1" ht="39">
      <c r="A226" s="71" t="s">
        <v>184</v>
      </c>
      <c r="B226" s="67">
        <v>35300</v>
      </c>
      <c r="C226" s="67"/>
      <c r="D226" s="67">
        <v>204800</v>
      </c>
      <c r="E226" s="67"/>
      <c r="F226" s="67">
        <v>304058</v>
      </c>
      <c r="G226" s="67"/>
      <c r="H226" s="68">
        <f>F226*1.08</f>
        <v>328382.64</v>
      </c>
      <c r="I226" s="67"/>
      <c r="J226" s="68">
        <f>H226*1.077</f>
        <v>353668.10328</v>
      </c>
      <c r="K226" s="72"/>
    </row>
    <row r="227" spans="1:11" s="26" customFormat="1" ht="15">
      <c r="A227" s="71" t="s">
        <v>185</v>
      </c>
      <c r="B227" s="67"/>
      <c r="C227" s="67"/>
      <c r="D227" s="67"/>
      <c r="E227" s="67"/>
      <c r="F227" s="67"/>
      <c r="G227" s="67"/>
      <c r="H227" s="67"/>
      <c r="I227" s="67"/>
      <c r="J227" s="67"/>
      <c r="K227" s="72"/>
    </row>
    <row r="228" spans="1:11" s="26" customFormat="1" ht="39">
      <c r="A228" s="73" t="s">
        <v>186</v>
      </c>
      <c r="B228" s="67"/>
      <c r="C228" s="67"/>
      <c r="D228" s="67"/>
      <c r="E228" s="67"/>
      <c r="F228" s="67"/>
      <c r="G228" s="67"/>
      <c r="H228" s="67"/>
      <c r="I228" s="67"/>
      <c r="J228" s="67"/>
      <c r="K228" s="72"/>
    </row>
    <row r="229" spans="1:11" s="26" customFormat="1" ht="39">
      <c r="A229" s="73" t="s">
        <v>187</v>
      </c>
      <c r="B229" s="63">
        <f>B230+B231</f>
        <v>242700</v>
      </c>
      <c r="C229" s="63">
        <f>C230+C231</f>
        <v>0</v>
      </c>
      <c r="D229" s="63">
        <f>D230+D231</f>
        <v>215800</v>
      </c>
      <c r="E229" s="63">
        <f>E230+E231</f>
        <v>0</v>
      </c>
      <c r="F229" s="63">
        <f aca="true" t="shared" si="22" ref="F229:K229">F230+F231</f>
        <v>247707</v>
      </c>
      <c r="G229" s="63">
        <f t="shared" si="22"/>
        <v>0</v>
      </c>
      <c r="H229" s="64">
        <f>H230+H231</f>
        <v>267523.56</v>
      </c>
      <c r="I229" s="63">
        <f t="shared" si="22"/>
        <v>0</v>
      </c>
      <c r="J229" s="64">
        <f>J230+J231</f>
        <v>288122.87412</v>
      </c>
      <c r="K229" s="65">
        <f t="shared" si="22"/>
        <v>0</v>
      </c>
    </row>
    <row r="230" spans="1:11" s="26" customFormat="1" ht="51">
      <c r="A230" s="74" t="s">
        <v>188</v>
      </c>
      <c r="B230" s="67">
        <v>123049</v>
      </c>
      <c r="C230" s="67"/>
      <c r="D230" s="67">
        <v>109410</v>
      </c>
      <c r="E230" s="67"/>
      <c r="F230" s="67">
        <v>111001</v>
      </c>
      <c r="G230" s="67"/>
      <c r="H230" s="68">
        <f>F230*1.08</f>
        <v>119881.08</v>
      </c>
      <c r="I230" s="67"/>
      <c r="J230" s="68">
        <f>H230*1.077</f>
        <v>129111.92315999999</v>
      </c>
      <c r="K230" s="72"/>
    </row>
    <row r="231" spans="1:11" s="26" customFormat="1" ht="26.25">
      <c r="A231" s="73" t="s">
        <v>189</v>
      </c>
      <c r="B231" s="67">
        <v>119651</v>
      </c>
      <c r="C231" s="67"/>
      <c r="D231" s="67">
        <v>106390</v>
      </c>
      <c r="E231" s="67"/>
      <c r="F231" s="67">
        <v>136706</v>
      </c>
      <c r="G231" s="67"/>
      <c r="H231" s="68">
        <f>F231*1.08</f>
        <v>147642.48</v>
      </c>
      <c r="I231" s="67"/>
      <c r="J231" s="68">
        <f>H231*1.077</f>
        <v>159010.95096000002</v>
      </c>
      <c r="K231" s="72"/>
    </row>
    <row r="232" spans="1:11" s="26" customFormat="1" ht="26.25">
      <c r="A232" s="73" t="s">
        <v>190</v>
      </c>
      <c r="B232" s="63">
        <f>SUM(B233:B235)</f>
        <v>189300</v>
      </c>
      <c r="C232" s="63">
        <f>SUM(C233:C235)</f>
        <v>0</v>
      </c>
      <c r="D232" s="63">
        <f>SUM(D233:D235)</f>
        <v>167667</v>
      </c>
      <c r="E232" s="63">
        <f>SUM(E233:E235)</f>
        <v>0</v>
      </c>
      <c r="F232" s="63">
        <f aca="true" t="shared" si="23" ref="F232:K232">SUM(F233:F235)</f>
        <v>220043</v>
      </c>
      <c r="G232" s="63">
        <f t="shared" si="23"/>
        <v>0</v>
      </c>
      <c r="H232" s="63">
        <f>SUM(H233:H235)</f>
        <v>237646.44</v>
      </c>
      <c r="I232" s="63">
        <f t="shared" si="23"/>
        <v>0</v>
      </c>
      <c r="J232" s="64">
        <f>SUM(J233:J235)</f>
        <v>255945.21587999997</v>
      </c>
      <c r="K232" s="65">
        <f t="shared" si="23"/>
        <v>0</v>
      </c>
    </row>
    <row r="233" spans="1:11" s="26" customFormat="1" ht="15">
      <c r="A233" s="66" t="s">
        <v>191</v>
      </c>
      <c r="B233" s="67">
        <v>12800</v>
      </c>
      <c r="C233" s="67"/>
      <c r="D233" s="67">
        <v>20000</v>
      </c>
      <c r="E233" s="67"/>
      <c r="F233" s="67"/>
      <c r="G233" s="67"/>
      <c r="H233" s="67"/>
      <c r="I233" s="67"/>
      <c r="J233" s="68"/>
      <c r="K233" s="72"/>
    </row>
    <row r="234" spans="1:11" s="26" customFormat="1" ht="39">
      <c r="A234" s="66" t="s">
        <v>192</v>
      </c>
      <c r="B234" s="67">
        <v>30000</v>
      </c>
      <c r="C234" s="67"/>
      <c r="D234" s="67">
        <v>33000</v>
      </c>
      <c r="E234" s="67"/>
      <c r="F234" s="67">
        <v>36000</v>
      </c>
      <c r="G234" s="67"/>
      <c r="H234" s="67">
        <f>F234*1.08</f>
        <v>38880</v>
      </c>
      <c r="I234" s="67"/>
      <c r="J234" s="68">
        <f>H234*1.077</f>
        <v>41873.759999999995</v>
      </c>
      <c r="K234" s="72"/>
    </row>
    <row r="235" spans="1:11" s="26" customFormat="1" ht="51.75">
      <c r="A235" s="66" t="s">
        <v>193</v>
      </c>
      <c r="B235" s="67">
        <v>146500</v>
      </c>
      <c r="C235" s="67"/>
      <c r="D235" s="67">
        <v>114667</v>
      </c>
      <c r="E235" s="67"/>
      <c r="F235" s="67">
        <v>184043</v>
      </c>
      <c r="G235" s="67"/>
      <c r="H235" s="68">
        <f>F235*1.08</f>
        <v>198766.44</v>
      </c>
      <c r="I235" s="67"/>
      <c r="J235" s="68">
        <f>H235*1.077</f>
        <v>214071.45588</v>
      </c>
      <c r="K235" s="72"/>
    </row>
    <row r="236" spans="1:11" s="26" customFormat="1" ht="27" thickBot="1">
      <c r="A236" s="75" t="s">
        <v>194</v>
      </c>
      <c r="B236" s="63">
        <f>B220+B225+B229+B232</f>
        <v>4912500</v>
      </c>
      <c r="C236" s="63">
        <f>C220+C225+C229+C232</f>
        <v>34776.770000000004</v>
      </c>
      <c r="D236" s="63">
        <f>D220+D225+D229+D232</f>
        <v>4843167</v>
      </c>
      <c r="E236" s="63">
        <f>E220+E225+E229+E232</f>
        <v>31000</v>
      </c>
      <c r="F236" s="63">
        <f aca="true" t="shared" si="24" ref="F236:K236">F220+F225+F229+F232</f>
        <v>5459888</v>
      </c>
      <c r="G236" s="63">
        <f t="shared" si="24"/>
        <v>36000</v>
      </c>
      <c r="H236" s="64">
        <f>H220+H225+H229+H232</f>
        <v>5896679.04</v>
      </c>
      <c r="I236" s="63">
        <f t="shared" si="24"/>
        <v>36000</v>
      </c>
      <c r="J236" s="64">
        <f>J220+J225+J229+J232</f>
        <v>6350723.326080001</v>
      </c>
      <c r="K236" s="65">
        <f t="shared" si="24"/>
        <v>36000</v>
      </c>
    </row>
    <row r="237" spans="1:11" s="26" customFormat="1" ht="15">
      <c r="A237" s="25"/>
      <c r="B237" s="25"/>
      <c r="C237" s="25"/>
      <c r="D237" s="25"/>
      <c r="E237" s="25"/>
      <c r="F237" s="25"/>
      <c r="G237" s="25"/>
      <c r="H237" s="25"/>
      <c r="I237" s="25"/>
      <c r="J237" s="25"/>
      <c r="K237" s="25"/>
    </row>
    <row r="238" spans="1:11" ht="15">
      <c r="A238" s="17" t="s">
        <v>20</v>
      </c>
      <c r="B238" s="17" t="s">
        <v>16</v>
      </c>
      <c r="C238" s="17" t="s">
        <v>16</v>
      </c>
      <c r="D238" s="17" t="s">
        <v>16</v>
      </c>
      <c r="E238" s="17" t="s">
        <v>16</v>
      </c>
      <c r="F238" s="17" t="s">
        <v>16</v>
      </c>
      <c r="G238" s="17" t="s">
        <v>16</v>
      </c>
      <c r="H238" s="17" t="s">
        <v>16</v>
      </c>
      <c r="I238" s="17" t="s">
        <v>16</v>
      </c>
      <c r="J238" s="17" t="s">
        <v>16</v>
      </c>
      <c r="K238" s="17" t="s">
        <v>16</v>
      </c>
    </row>
    <row r="239" spans="1:11" ht="106.5" customHeight="1">
      <c r="A239" s="5" t="s">
        <v>39</v>
      </c>
      <c r="B239" s="17" t="s">
        <v>18</v>
      </c>
      <c r="C239" s="17" t="s">
        <v>16</v>
      </c>
      <c r="D239" s="17" t="s">
        <v>18</v>
      </c>
      <c r="E239" s="17" t="s">
        <v>16</v>
      </c>
      <c r="F239" s="17" t="s">
        <v>16</v>
      </c>
      <c r="G239" s="17" t="s">
        <v>16</v>
      </c>
      <c r="H239" s="17" t="s">
        <v>16</v>
      </c>
      <c r="I239" s="17" t="s">
        <v>16</v>
      </c>
      <c r="J239" s="17" t="s">
        <v>18</v>
      </c>
      <c r="K239" s="17" t="s">
        <v>16</v>
      </c>
    </row>
    <row r="242" spans="1:16" ht="15">
      <c r="A242" s="82" t="s">
        <v>40</v>
      </c>
      <c r="B242" s="82"/>
      <c r="C242" s="82"/>
      <c r="D242" s="82"/>
      <c r="E242" s="82"/>
      <c r="F242" s="82"/>
      <c r="G242" s="82"/>
      <c r="H242" s="82"/>
      <c r="I242" s="82"/>
      <c r="J242" s="82"/>
      <c r="K242" s="82"/>
      <c r="L242" s="82"/>
      <c r="M242" s="82"/>
      <c r="N242" s="82"/>
      <c r="O242" s="82"/>
      <c r="P242" s="82"/>
    </row>
    <row r="244" spans="1:16" ht="15" customHeight="1">
      <c r="A244" s="83" t="s">
        <v>79</v>
      </c>
      <c r="B244" s="83" t="s">
        <v>41</v>
      </c>
      <c r="C244" s="83" t="s">
        <v>114</v>
      </c>
      <c r="D244" s="83"/>
      <c r="E244" s="83"/>
      <c r="F244" s="83"/>
      <c r="G244" s="83" t="s">
        <v>195</v>
      </c>
      <c r="H244" s="83"/>
      <c r="I244" s="83"/>
      <c r="J244" s="83"/>
      <c r="K244" s="83" t="s">
        <v>196</v>
      </c>
      <c r="L244" s="83"/>
      <c r="M244" s="83" t="s">
        <v>197</v>
      </c>
      <c r="N244" s="83"/>
      <c r="O244" s="83" t="s">
        <v>198</v>
      </c>
      <c r="P244" s="83"/>
    </row>
    <row r="245" spans="1:16" ht="30.75" customHeight="1">
      <c r="A245" s="83"/>
      <c r="B245" s="83"/>
      <c r="C245" s="83" t="s">
        <v>13</v>
      </c>
      <c r="D245" s="83"/>
      <c r="E245" s="83" t="s">
        <v>14</v>
      </c>
      <c r="F245" s="83"/>
      <c r="G245" s="83" t="s">
        <v>13</v>
      </c>
      <c r="H245" s="83"/>
      <c r="I245" s="83" t="s">
        <v>14</v>
      </c>
      <c r="J245" s="83"/>
      <c r="K245" s="83" t="s">
        <v>13</v>
      </c>
      <c r="L245" s="83" t="s">
        <v>14</v>
      </c>
      <c r="M245" s="83" t="s">
        <v>13</v>
      </c>
      <c r="N245" s="83" t="s">
        <v>14</v>
      </c>
      <c r="O245" s="83" t="s">
        <v>13</v>
      </c>
      <c r="P245" s="83" t="s">
        <v>14</v>
      </c>
    </row>
    <row r="246" spans="1:16" ht="30">
      <c r="A246" s="83"/>
      <c r="B246" s="83"/>
      <c r="C246" s="25" t="s">
        <v>82</v>
      </c>
      <c r="D246" s="25" t="s">
        <v>83</v>
      </c>
      <c r="E246" s="25" t="s">
        <v>82</v>
      </c>
      <c r="F246" s="25" t="s">
        <v>83</v>
      </c>
      <c r="G246" s="25" t="s">
        <v>82</v>
      </c>
      <c r="H246" s="25" t="s">
        <v>83</v>
      </c>
      <c r="I246" s="25" t="s">
        <v>82</v>
      </c>
      <c r="J246" s="25" t="s">
        <v>83</v>
      </c>
      <c r="K246" s="83"/>
      <c r="L246" s="83"/>
      <c r="M246" s="83"/>
      <c r="N246" s="83"/>
      <c r="O246" s="83"/>
      <c r="P246" s="83"/>
    </row>
    <row r="247" spans="1:16" ht="15">
      <c r="A247" s="25">
        <v>1</v>
      </c>
      <c r="B247" s="25">
        <v>2</v>
      </c>
      <c r="C247" s="25">
        <v>3</v>
      </c>
      <c r="D247" s="25">
        <v>4</v>
      </c>
      <c r="E247" s="25">
        <v>5</v>
      </c>
      <c r="F247" s="25">
        <v>6</v>
      </c>
      <c r="G247" s="25">
        <v>7</v>
      </c>
      <c r="H247" s="25">
        <v>8</v>
      </c>
      <c r="I247" s="25">
        <v>9</v>
      </c>
      <c r="J247" s="25">
        <v>10</v>
      </c>
      <c r="K247" s="25">
        <v>11</v>
      </c>
      <c r="L247" s="25">
        <v>12</v>
      </c>
      <c r="M247" s="25">
        <v>13</v>
      </c>
      <c r="N247" s="25">
        <v>14</v>
      </c>
      <c r="O247" s="25">
        <v>15</v>
      </c>
      <c r="P247" s="25">
        <v>16</v>
      </c>
    </row>
    <row r="248" spans="1:16" s="26" customFormat="1" ht="15">
      <c r="A248" s="25">
        <v>1</v>
      </c>
      <c r="B248" s="33" t="s">
        <v>199</v>
      </c>
      <c r="C248" s="43">
        <v>1</v>
      </c>
      <c r="D248" s="27">
        <v>1</v>
      </c>
      <c r="E248" s="25"/>
      <c r="F248" s="25"/>
      <c r="G248" s="43">
        <v>1</v>
      </c>
      <c r="H248" s="43">
        <v>1</v>
      </c>
      <c r="I248" s="25"/>
      <c r="J248" s="25"/>
      <c r="K248" s="43">
        <v>1</v>
      </c>
      <c r="L248" s="43">
        <v>1</v>
      </c>
      <c r="M248" s="43">
        <v>1</v>
      </c>
      <c r="N248" s="43">
        <v>1</v>
      </c>
      <c r="O248" s="43">
        <v>1</v>
      </c>
      <c r="P248" s="43">
        <v>1</v>
      </c>
    </row>
    <row r="249" spans="1:16" s="26" customFormat="1" ht="15">
      <c r="A249" s="25">
        <v>2</v>
      </c>
      <c r="B249" s="33" t="s">
        <v>200</v>
      </c>
      <c r="C249" s="43">
        <v>0.5</v>
      </c>
      <c r="D249" s="27">
        <v>0.5</v>
      </c>
      <c r="E249" s="25"/>
      <c r="F249" s="25"/>
      <c r="G249" s="43">
        <v>0.5</v>
      </c>
      <c r="H249" s="43">
        <v>0.5</v>
      </c>
      <c r="I249" s="25"/>
      <c r="J249" s="25"/>
      <c r="K249" s="43">
        <v>0.5</v>
      </c>
      <c r="L249" s="43">
        <v>0.5</v>
      </c>
      <c r="M249" s="43">
        <v>0.5</v>
      </c>
      <c r="N249" s="43">
        <v>0.5</v>
      </c>
      <c r="O249" s="43">
        <v>0.5</v>
      </c>
      <c r="P249" s="43">
        <v>0.5</v>
      </c>
    </row>
    <row r="250" spans="1:16" s="26" customFormat="1" ht="15">
      <c r="A250" s="25">
        <v>3</v>
      </c>
      <c r="B250" s="33" t="s">
        <v>201</v>
      </c>
      <c r="C250" s="43">
        <v>2</v>
      </c>
      <c r="D250" s="27">
        <v>2</v>
      </c>
      <c r="E250" s="25"/>
      <c r="F250" s="25"/>
      <c r="G250" s="43">
        <v>2</v>
      </c>
      <c r="H250" s="43">
        <v>2</v>
      </c>
      <c r="I250" s="25"/>
      <c r="J250" s="25"/>
      <c r="K250" s="43">
        <v>2</v>
      </c>
      <c r="L250" s="43">
        <v>2</v>
      </c>
      <c r="M250" s="43">
        <v>2</v>
      </c>
      <c r="N250" s="43">
        <v>2</v>
      </c>
      <c r="O250" s="43">
        <v>2</v>
      </c>
      <c r="P250" s="43">
        <v>2</v>
      </c>
    </row>
    <row r="251" spans="1:16" s="26" customFormat="1" ht="15">
      <c r="A251" s="25">
        <v>4</v>
      </c>
      <c r="B251" s="33" t="s">
        <v>202</v>
      </c>
      <c r="C251" s="43">
        <v>6.5</v>
      </c>
      <c r="D251" s="27">
        <v>6.5</v>
      </c>
      <c r="E251" s="25"/>
      <c r="F251" s="25"/>
      <c r="G251" s="43">
        <v>6.5</v>
      </c>
      <c r="H251" s="43">
        <v>6.5</v>
      </c>
      <c r="I251" s="25"/>
      <c r="J251" s="25"/>
      <c r="K251" s="43">
        <v>6.5</v>
      </c>
      <c r="L251" s="43">
        <v>6.5</v>
      </c>
      <c r="M251" s="43">
        <v>6.5</v>
      </c>
      <c r="N251" s="43">
        <v>6.5</v>
      </c>
      <c r="O251" s="43">
        <v>6.5</v>
      </c>
      <c r="P251" s="43">
        <v>6.5</v>
      </c>
    </row>
    <row r="252" spans="1:16" s="26" customFormat="1" ht="15">
      <c r="A252" s="25">
        <v>5</v>
      </c>
      <c r="B252" s="33" t="s">
        <v>203</v>
      </c>
      <c r="C252" s="43">
        <v>36.5</v>
      </c>
      <c r="D252" s="27">
        <v>34.5</v>
      </c>
      <c r="E252" s="25"/>
      <c r="F252" s="25"/>
      <c r="G252" s="43">
        <v>26.5</v>
      </c>
      <c r="H252" s="43">
        <v>26.5</v>
      </c>
      <c r="I252" s="25"/>
      <c r="J252" s="25"/>
      <c r="K252" s="43">
        <v>26.5</v>
      </c>
      <c r="L252" s="43">
        <v>26.5</v>
      </c>
      <c r="M252" s="43">
        <v>26.5</v>
      </c>
      <c r="N252" s="43">
        <v>26.5</v>
      </c>
      <c r="O252" s="43">
        <v>26.5</v>
      </c>
      <c r="P252" s="43">
        <v>26.5</v>
      </c>
    </row>
    <row r="253" spans="1:16" ht="15">
      <c r="A253" s="25">
        <v>6</v>
      </c>
      <c r="B253" s="33" t="s">
        <v>204</v>
      </c>
      <c r="C253" s="43">
        <v>49.5</v>
      </c>
      <c r="D253" s="27">
        <v>47.5</v>
      </c>
      <c r="E253" s="4" t="s">
        <v>16</v>
      </c>
      <c r="F253" s="4" t="s">
        <v>16</v>
      </c>
      <c r="G253" s="43">
        <v>40</v>
      </c>
      <c r="H253" s="43">
        <v>40</v>
      </c>
      <c r="I253" s="4" t="s">
        <v>16</v>
      </c>
      <c r="J253" s="4" t="s">
        <v>16</v>
      </c>
      <c r="K253" s="43">
        <v>40</v>
      </c>
      <c r="L253" s="43">
        <v>40</v>
      </c>
      <c r="M253" s="43">
        <v>40</v>
      </c>
      <c r="N253" s="43">
        <v>40</v>
      </c>
      <c r="O253" s="43">
        <v>40</v>
      </c>
      <c r="P253" s="43">
        <v>40</v>
      </c>
    </row>
    <row r="254" spans="1:16" ht="15">
      <c r="A254" s="17" t="s">
        <v>16</v>
      </c>
      <c r="B254" s="17" t="s">
        <v>20</v>
      </c>
      <c r="C254" s="25">
        <f>SUM(C248:C253)</f>
        <v>96</v>
      </c>
      <c r="D254" s="25">
        <f aca="true" t="shared" si="25" ref="D254:P254">SUM(D248:D253)</f>
        <v>92</v>
      </c>
      <c r="E254" s="25">
        <f t="shared" si="25"/>
        <v>0</v>
      </c>
      <c r="F254" s="25">
        <f t="shared" si="25"/>
        <v>0</v>
      </c>
      <c r="G254" s="25">
        <f t="shared" si="25"/>
        <v>76.5</v>
      </c>
      <c r="H254" s="25">
        <f t="shared" si="25"/>
        <v>76.5</v>
      </c>
      <c r="I254" s="25">
        <f t="shared" si="25"/>
        <v>0</v>
      </c>
      <c r="J254" s="25">
        <f t="shared" si="25"/>
        <v>0</v>
      </c>
      <c r="K254" s="25">
        <f t="shared" si="25"/>
        <v>76.5</v>
      </c>
      <c r="L254" s="25">
        <f t="shared" si="25"/>
        <v>76.5</v>
      </c>
      <c r="M254" s="25">
        <f t="shared" si="25"/>
        <v>76.5</v>
      </c>
      <c r="N254" s="25">
        <f t="shared" si="25"/>
        <v>76.5</v>
      </c>
      <c r="O254" s="25">
        <f t="shared" si="25"/>
        <v>76.5</v>
      </c>
      <c r="P254" s="25">
        <f t="shared" si="25"/>
        <v>76.5</v>
      </c>
    </row>
    <row r="255" spans="1:16" ht="45">
      <c r="A255" s="17" t="s">
        <v>16</v>
      </c>
      <c r="B255" s="17" t="s">
        <v>43</v>
      </c>
      <c r="C255" s="17" t="s">
        <v>18</v>
      </c>
      <c r="D255" s="17" t="s">
        <v>18</v>
      </c>
      <c r="E255" s="17" t="s">
        <v>16</v>
      </c>
      <c r="F255" s="17" t="s">
        <v>16</v>
      </c>
      <c r="G255" s="17" t="s">
        <v>18</v>
      </c>
      <c r="H255" s="17" t="s">
        <v>18</v>
      </c>
      <c r="I255" s="17" t="s">
        <v>16</v>
      </c>
      <c r="J255" s="17" t="s">
        <v>16</v>
      </c>
      <c r="K255" s="17" t="s">
        <v>18</v>
      </c>
      <c r="L255" s="17" t="s">
        <v>16</v>
      </c>
      <c r="M255" s="17" t="s">
        <v>18</v>
      </c>
      <c r="N255" s="17" t="s">
        <v>16</v>
      </c>
      <c r="O255" s="17" t="s">
        <v>18</v>
      </c>
      <c r="P255" s="17" t="s">
        <v>16</v>
      </c>
    </row>
    <row r="258" spans="1:12" ht="15">
      <c r="A258" s="81" t="s">
        <v>96</v>
      </c>
      <c r="B258" s="81"/>
      <c r="C258" s="81"/>
      <c r="D258" s="81"/>
      <c r="E258" s="81"/>
      <c r="F258" s="81"/>
      <c r="G258" s="81"/>
      <c r="H258" s="81"/>
      <c r="I258" s="81"/>
      <c r="J258" s="81"/>
      <c r="K258" s="81"/>
      <c r="L258" s="81"/>
    </row>
    <row r="259" spans="1:12" ht="15">
      <c r="A259" s="81" t="s">
        <v>97</v>
      </c>
      <c r="B259" s="81"/>
      <c r="C259" s="81"/>
      <c r="D259" s="81"/>
      <c r="E259" s="81"/>
      <c r="F259" s="81"/>
      <c r="G259" s="81"/>
      <c r="H259" s="81"/>
      <c r="I259" s="81"/>
      <c r="J259" s="81"/>
      <c r="K259" s="81"/>
      <c r="L259" s="81"/>
    </row>
    <row r="260" spans="1:12" ht="15">
      <c r="A260" s="87" t="s">
        <v>7</v>
      </c>
      <c r="B260" s="87"/>
      <c r="C260" s="87"/>
      <c r="D260" s="87"/>
      <c r="E260" s="87"/>
      <c r="F260" s="87"/>
      <c r="G260" s="87"/>
      <c r="H260" s="87"/>
      <c r="I260" s="87"/>
      <c r="J260" s="87"/>
      <c r="K260" s="87"/>
      <c r="L260" s="87"/>
    </row>
    <row r="261" spans="1:12" ht="15">
      <c r="A261" s="88"/>
      <c r="B261" s="88"/>
      <c r="C261" s="88"/>
      <c r="D261" s="88"/>
      <c r="E261" s="88"/>
      <c r="F261" s="88"/>
      <c r="G261" s="88"/>
      <c r="H261" s="88"/>
      <c r="I261" s="88"/>
      <c r="J261" s="88"/>
      <c r="K261" s="88"/>
      <c r="L261" s="88"/>
    </row>
    <row r="263" spans="1:12" ht="21.75" customHeight="1">
      <c r="A263" s="83" t="s">
        <v>29</v>
      </c>
      <c r="B263" s="83" t="s">
        <v>44</v>
      </c>
      <c r="C263" s="83" t="s">
        <v>45</v>
      </c>
      <c r="D263" s="83" t="s">
        <v>114</v>
      </c>
      <c r="E263" s="83"/>
      <c r="F263" s="83"/>
      <c r="G263" s="83" t="s">
        <v>115</v>
      </c>
      <c r="H263" s="83"/>
      <c r="I263" s="83"/>
      <c r="J263" s="83" t="s">
        <v>116</v>
      </c>
      <c r="K263" s="83"/>
      <c r="L263" s="83"/>
    </row>
    <row r="264" spans="1:12" ht="30">
      <c r="A264" s="83"/>
      <c r="B264" s="83"/>
      <c r="C264" s="83"/>
      <c r="D264" s="25" t="s">
        <v>13</v>
      </c>
      <c r="E264" s="25" t="s">
        <v>14</v>
      </c>
      <c r="F264" s="25" t="s">
        <v>84</v>
      </c>
      <c r="G264" s="25" t="s">
        <v>13</v>
      </c>
      <c r="H264" s="25" t="s">
        <v>14</v>
      </c>
      <c r="I264" s="25" t="s">
        <v>74</v>
      </c>
      <c r="J264" s="25" t="s">
        <v>13</v>
      </c>
      <c r="K264" s="25" t="s">
        <v>14</v>
      </c>
      <c r="L264" s="25" t="s">
        <v>85</v>
      </c>
    </row>
    <row r="265" spans="1:12" ht="15">
      <c r="A265" s="25">
        <v>1</v>
      </c>
      <c r="B265" s="25">
        <v>2</v>
      </c>
      <c r="C265" s="25">
        <v>3</v>
      </c>
      <c r="D265" s="25">
        <v>4</v>
      </c>
      <c r="E265" s="25">
        <v>5</v>
      </c>
      <c r="F265" s="25">
        <v>6</v>
      </c>
      <c r="G265" s="25">
        <v>7</v>
      </c>
      <c r="H265" s="25">
        <v>8</v>
      </c>
      <c r="I265" s="25">
        <v>9</v>
      </c>
      <c r="J265" s="25">
        <v>10</v>
      </c>
      <c r="K265" s="25">
        <v>11</v>
      </c>
      <c r="L265" s="25">
        <v>12</v>
      </c>
    </row>
    <row r="266" spans="1:12" ht="38.25">
      <c r="A266" s="77">
        <v>1</v>
      </c>
      <c r="B266" s="78" t="s">
        <v>205</v>
      </c>
      <c r="C266" s="79" t="s">
        <v>206</v>
      </c>
      <c r="D266" s="4">
        <v>203000</v>
      </c>
      <c r="E266" s="4" t="s">
        <v>16</v>
      </c>
      <c r="F266" s="4">
        <f>D266</f>
        <v>203000</v>
      </c>
      <c r="G266" s="4">
        <v>181800</v>
      </c>
      <c r="H266" s="4" t="s">
        <v>16</v>
      </c>
      <c r="I266" s="4">
        <f>G266</f>
        <v>181800</v>
      </c>
      <c r="J266" s="4">
        <v>230000</v>
      </c>
      <c r="K266" s="4" t="s">
        <v>16</v>
      </c>
      <c r="L266" s="4">
        <f>J266</f>
        <v>230000</v>
      </c>
    </row>
    <row r="267" spans="1:12" ht="15">
      <c r="A267" s="80" t="s">
        <v>16</v>
      </c>
      <c r="B267" s="80" t="s">
        <v>20</v>
      </c>
      <c r="C267" s="23" t="s">
        <v>16</v>
      </c>
      <c r="D267" s="23">
        <f>D266</f>
        <v>203000</v>
      </c>
      <c r="E267" s="23" t="str">
        <f aca="true" t="shared" si="26" ref="E267:L267">E266</f>
        <v> </v>
      </c>
      <c r="F267" s="23">
        <f t="shared" si="26"/>
        <v>203000</v>
      </c>
      <c r="G267" s="23">
        <f t="shared" si="26"/>
        <v>181800</v>
      </c>
      <c r="H267" s="23" t="str">
        <f t="shared" si="26"/>
        <v> </v>
      </c>
      <c r="I267" s="23">
        <f t="shared" si="26"/>
        <v>181800</v>
      </c>
      <c r="J267" s="23">
        <f t="shared" si="26"/>
        <v>230000</v>
      </c>
      <c r="K267" s="23" t="str">
        <f t="shared" si="26"/>
        <v> </v>
      </c>
      <c r="L267" s="23">
        <f t="shared" si="26"/>
        <v>230000</v>
      </c>
    </row>
    <row r="269" spans="1:9" ht="15">
      <c r="A269" s="82" t="s">
        <v>98</v>
      </c>
      <c r="B269" s="82"/>
      <c r="C269" s="82"/>
      <c r="D269" s="82"/>
      <c r="E269" s="82"/>
      <c r="F269" s="82"/>
      <c r="G269" s="82"/>
      <c r="H269" s="82"/>
      <c r="I269" s="82"/>
    </row>
    <row r="270" ht="15">
      <c r="A270" s="16" t="s">
        <v>7</v>
      </c>
    </row>
    <row r="272" spans="1:9" ht="21.75" customHeight="1">
      <c r="A272" s="83" t="s">
        <v>79</v>
      </c>
      <c r="B272" s="83" t="s">
        <v>44</v>
      </c>
      <c r="C272" s="83" t="s">
        <v>45</v>
      </c>
      <c r="D272" s="83" t="s">
        <v>118</v>
      </c>
      <c r="E272" s="83"/>
      <c r="F272" s="83"/>
      <c r="G272" s="83" t="s">
        <v>119</v>
      </c>
      <c r="H272" s="83"/>
      <c r="I272" s="83"/>
    </row>
    <row r="273" spans="1:9" ht="33" customHeight="1">
      <c r="A273" s="83"/>
      <c r="B273" s="83"/>
      <c r="C273" s="83"/>
      <c r="D273" s="25" t="s">
        <v>13</v>
      </c>
      <c r="E273" s="25" t="s">
        <v>14</v>
      </c>
      <c r="F273" s="25" t="s">
        <v>84</v>
      </c>
      <c r="G273" s="25" t="s">
        <v>13</v>
      </c>
      <c r="H273" s="25" t="s">
        <v>14</v>
      </c>
      <c r="I273" s="25" t="s">
        <v>74</v>
      </c>
    </row>
    <row r="274" spans="1:9" ht="15">
      <c r="A274" s="25">
        <v>1</v>
      </c>
      <c r="B274" s="25">
        <v>2</v>
      </c>
      <c r="C274" s="25">
        <v>3</v>
      </c>
      <c r="D274" s="25">
        <v>4</v>
      </c>
      <c r="E274" s="25">
        <v>5</v>
      </c>
      <c r="F274" s="25">
        <v>6</v>
      </c>
      <c r="G274" s="25">
        <v>7</v>
      </c>
      <c r="H274" s="25">
        <v>8</v>
      </c>
      <c r="I274" s="25">
        <v>9</v>
      </c>
    </row>
    <row r="275" spans="1:9" ht="38.25">
      <c r="A275" s="77">
        <v>1</v>
      </c>
      <c r="B275" s="78" t="s">
        <v>205</v>
      </c>
      <c r="C275" s="79" t="s">
        <v>206</v>
      </c>
      <c r="D275" s="4">
        <v>230000</v>
      </c>
      <c r="E275" s="4" t="s">
        <v>16</v>
      </c>
      <c r="F275" s="4">
        <f>D275</f>
        <v>230000</v>
      </c>
      <c r="G275" s="4">
        <v>230000</v>
      </c>
      <c r="H275" s="4" t="s">
        <v>16</v>
      </c>
      <c r="I275" s="4">
        <f>G275</f>
        <v>230000</v>
      </c>
    </row>
    <row r="276" spans="1:9" ht="15">
      <c r="A276" s="80" t="s">
        <v>16</v>
      </c>
      <c r="B276" s="80" t="s">
        <v>20</v>
      </c>
      <c r="C276" s="23" t="s">
        <v>16</v>
      </c>
      <c r="D276" s="23">
        <f aca="true" t="shared" si="27" ref="D276:I276">D275</f>
        <v>230000</v>
      </c>
      <c r="E276" s="23" t="str">
        <f t="shared" si="27"/>
        <v> </v>
      </c>
      <c r="F276" s="23">
        <f t="shared" si="27"/>
        <v>230000</v>
      </c>
      <c r="G276" s="23">
        <f t="shared" si="27"/>
        <v>230000</v>
      </c>
      <c r="H276" s="23" t="str">
        <f t="shared" si="27"/>
        <v> </v>
      </c>
      <c r="I276" s="23">
        <f t="shared" si="27"/>
        <v>230000</v>
      </c>
    </row>
    <row r="279" spans="1:13" ht="15">
      <c r="A279" s="82" t="s">
        <v>99</v>
      </c>
      <c r="B279" s="82"/>
      <c r="C279" s="82"/>
      <c r="D279" s="82"/>
      <c r="E279" s="82"/>
      <c r="F279" s="82"/>
      <c r="G279" s="82"/>
      <c r="H279" s="82"/>
      <c r="I279" s="82"/>
      <c r="J279" s="82"/>
      <c r="K279" s="82"/>
      <c r="L279" s="82"/>
      <c r="M279" s="82"/>
    </row>
    <row r="280" ht="15">
      <c r="A280" s="16" t="s">
        <v>7</v>
      </c>
    </row>
    <row r="283" spans="1:13" ht="120" customHeight="1">
      <c r="A283" s="90" t="s">
        <v>87</v>
      </c>
      <c r="B283" s="90" t="s">
        <v>86</v>
      </c>
      <c r="C283" s="83" t="s">
        <v>46</v>
      </c>
      <c r="D283" s="83" t="s">
        <v>10</v>
      </c>
      <c r="E283" s="83"/>
      <c r="F283" s="83" t="s">
        <v>11</v>
      </c>
      <c r="G283" s="83"/>
      <c r="H283" s="83" t="s">
        <v>12</v>
      </c>
      <c r="I283" s="83"/>
      <c r="J283" s="83" t="s">
        <v>21</v>
      </c>
      <c r="K283" s="83"/>
      <c r="L283" s="83" t="s">
        <v>21</v>
      </c>
      <c r="M283" s="83"/>
    </row>
    <row r="284" spans="1:13" ht="124.5" customHeight="1">
      <c r="A284" s="91"/>
      <c r="B284" s="91"/>
      <c r="C284" s="83"/>
      <c r="D284" s="17" t="s">
        <v>48</v>
      </c>
      <c r="E284" s="17" t="s">
        <v>47</v>
      </c>
      <c r="F284" s="17" t="s">
        <v>48</v>
      </c>
      <c r="G284" s="17" t="s">
        <v>47</v>
      </c>
      <c r="H284" s="17" t="s">
        <v>48</v>
      </c>
      <c r="I284" s="17" t="s">
        <v>47</v>
      </c>
      <c r="J284" s="17" t="s">
        <v>48</v>
      </c>
      <c r="K284" s="17" t="s">
        <v>47</v>
      </c>
      <c r="L284" s="17" t="s">
        <v>48</v>
      </c>
      <c r="M284" s="17" t="s">
        <v>47</v>
      </c>
    </row>
    <row r="285" spans="1:13" ht="15">
      <c r="A285" s="17">
        <v>1</v>
      </c>
      <c r="B285" s="17">
        <v>2</v>
      </c>
      <c r="C285" s="17">
        <v>3</v>
      </c>
      <c r="D285" s="17">
        <v>4</v>
      </c>
      <c r="E285" s="17">
        <v>5</v>
      </c>
      <c r="F285" s="17">
        <v>6</v>
      </c>
      <c r="G285" s="17">
        <v>7</v>
      </c>
      <c r="H285" s="17">
        <v>8</v>
      </c>
      <c r="I285" s="17">
        <v>9</v>
      </c>
      <c r="J285" s="17">
        <v>10</v>
      </c>
      <c r="K285" s="17">
        <v>11</v>
      </c>
      <c r="L285" s="17">
        <v>12</v>
      </c>
      <c r="M285" s="17">
        <v>13</v>
      </c>
    </row>
    <row r="286" spans="1:13" ht="15">
      <c r="A286" s="17" t="s">
        <v>16</v>
      </c>
      <c r="B286" s="17" t="s">
        <v>16</v>
      </c>
      <c r="C286" s="17" t="s">
        <v>16</v>
      </c>
      <c r="D286" s="17" t="s">
        <v>16</v>
      </c>
      <c r="E286" s="17" t="s">
        <v>16</v>
      </c>
      <c r="F286" s="17" t="s">
        <v>16</v>
      </c>
      <c r="G286" s="17" t="s">
        <v>16</v>
      </c>
      <c r="H286" s="17" t="s">
        <v>16</v>
      </c>
      <c r="I286" s="17" t="s">
        <v>16</v>
      </c>
      <c r="J286" s="17" t="s">
        <v>16</v>
      </c>
      <c r="K286" s="17" t="s">
        <v>16</v>
      </c>
      <c r="L286" s="17" t="s">
        <v>16</v>
      </c>
      <c r="M286" s="17" t="s">
        <v>16</v>
      </c>
    </row>
    <row r="287" spans="1:13" ht="15">
      <c r="A287" s="17" t="s">
        <v>16</v>
      </c>
      <c r="B287" s="17" t="s">
        <v>16</v>
      </c>
      <c r="C287" s="17" t="s">
        <v>16</v>
      </c>
      <c r="D287" s="17" t="s">
        <v>16</v>
      </c>
      <c r="E287" s="17" t="s">
        <v>16</v>
      </c>
      <c r="F287" s="17" t="s">
        <v>16</v>
      </c>
      <c r="G287" s="17" t="s">
        <v>16</v>
      </c>
      <c r="H287" s="17" t="s">
        <v>16</v>
      </c>
      <c r="I287" s="17" t="s">
        <v>16</v>
      </c>
      <c r="J287" s="17" t="s">
        <v>16</v>
      </c>
      <c r="K287" s="17" t="s">
        <v>16</v>
      </c>
      <c r="L287" s="17" t="s">
        <v>16</v>
      </c>
      <c r="M287" s="17" t="s">
        <v>16</v>
      </c>
    </row>
    <row r="290" spans="1:10" ht="48" customHeight="1">
      <c r="A290" s="81" t="s">
        <v>49</v>
      </c>
      <c r="B290" s="81"/>
      <c r="C290" s="81"/>
      <c r="D290" s="81"/>
      <c r="E290" s="81"/>
      <c r="F290" s="81"/>
      <c r="G290" s="81"/>
      <c r="H290" s="81"/>
      <c r="I290" s="81"/>
      <c r="J290" s="81"/>
    </row>
    <row r="291" spans="1:10" ht="15">
      <c r="A291" s="81" t="s">
        <v>50</v>
      </c>
      <c r="B291" s="81"/>
      <c r="C291" s="81"/>
      <c r="D291" s="81"/>
      <c r="E291" s="81"/>
      <c r="F291" s="81"/>
      <c r="G291" s="81"/>
      <c r="H291" s="81"/>
      <c r="I291" s="81"/>
      <c r="J291" s="81"/>
    </row>
    <row r="292" spans="1:10" ht="15">
      <c r="A292" s="81" t="s">
        <v>51</v>
      </c>
      <c r="B292" s="81"/>
      <c r="C292" s="81"/>
      <c r="D292" s="81"/>
      <c r="E292" s="81"/>
      <c r="F292" s="81"/>
      <c r="G292" s="81"/>
      <c r="H292" s="81"/>
      <c r="I292" s="81"/>
      <c r="J292" s="81"/>
    </row>
    <row r="293" ht="15">
      <c r="A293" s="16" t="s">
        <v>7</v>
      </c>
    </row>
    <row r="296" spans="1:10" ht="72.75" customHeight="1">
      <c r="A296" s="83" t="s">
        <v>52</v>
      </c>
      <c r="B296" s="83" t="s">
        <v>9</v>
      </c>
      <c r="C296" s="83" t="s">
        <v>53</v>
      </c>
      <c r="D296" s="83" t="s">
        <v>88</v>
      </c>
      <c r="E296" s="83" t="s">
        <v>54</v>
      </c>
      <c r="F296" s="83" t="s">
        <v>55</v>
      </c>
      <c r="G296" s="83" t="s">
        <v>89</v>
      </c>
      <c r="H296" s="83" t="s">
        <v>56</v>
      </c>
      <c r="I296" s="83"/>
      <c r="J296" s="83" t="s">
        <v>90</v>
      </c>
    </row>
    <row r="297" spans="1:10" ht="30">
      <c r="A297" s="83"/>
      <c r="B297" s="83"/>
      <c r="C297" s="83"/>
      <c r="D297" s="83"/>
      <c r="E297" s="83"/>
      <c r="F297" s="83"/>
      <c r="G297" s="83"/>
      <c r="H297" s="17" t="s">
        <v>57</v>
      </c>
      <c r="I297" s="17" t="s">
        <v>58</v>
      </c>
      <c r="J297" s="83"/>
    </row>
    <row r="298" spans="1:10" ht="15">
      <c r="A298" s="17">
        <v>1</v>
      </c>
      <c r="B298" s="17">
        <v>2</v>
      </c>
      <c r="C298" s="17">
        <v>3</v>
      </c>
      <c r="D298" s="17">
        <v>4</v>
      </c>
      <c r="E298" s="17">
        <v>5</v>
      </c>
      <c r="F298" s="17">
        <v>6</v>
      </c>
      <c r="G298" s="17">
        <v>7</v>
      </c>
      <c r="H298" s="17">
        <v>8</v>
      </c>
      <c r="I298" s="17">
        <v>9</v>
      </c>
      <c r="J298" s="17">
        <v>10</v>
      </c>
    </row>
    <row r="299" spans="1:10" ht="15">
      <c r="A299" s="17" t="s">
        <v>16</v>
      </c>
      <c r="B299" s="17" t="s">
        <v>16</v>
      </c>
      <c r="C299" s="17" t="s">
        <v>16</v>
      </c>
      <c r="D299" s="17" t="s">
        <v>16</v>
      </c>
      <c r="E299" s="17" t="s">
        <v>16</v>
      </c>
      <c r="F299" s="17" t="s">
        <v>16</v>
      </c>
      <c r="G299" s="17" t="s">
        <v>16</v>
      </c>
      <c r="H299" s="17" t="s">
        <v>16</v>
      </c>
      <c r="I299" s="17" t="s">
        <v>16</v>
      </c>
      <c r="J299" s="17" t="s">
        <v>16</v>
      </c>
    </row>
    <row r="300" spans="1:10" ht="15">
      <c r="A300" s="17" t="s">
        <v>16</v>
      </c>
      <c r="B300" s="17" t="s">
        <v>16</v>
      </c>
      <c r="C300" s="17" t="s">
        <v>16</v>
      </c>
      <c r="D300" s="17" t="s">
        <v>16</v>
      </c>
      <c r="E300" s="17" t="s">
        <v>16</v>
      </c>
      <c r="F300" s="17" t="s">
        <v>16</v>
      </c>
      <c r="G300" s="17" t="s">
        <v>16</v>
      </c>
      <c r="H300" s="17" t="s">
        <v>16</v>
      </c>
      <c r="I300" s="17" t="s">
        <v>16</v>
      </c>
      <c r="J300" s="17" t="s">
        <v>16</v>
      </c>
    </row>
    <row r="301" spans="1:10" ht="15">
      <c r="A301" s="17" t="s">
        <v>16</v>
      </c>
      <c r="B301" s="17" t="s">
        <v>20</v>
      </c>
      <c r="C301" s="17" t="s">
        <v>16</v>
      </c>
      <c r="D301" s="17" t="s">
        <v>16</v>
      </c>
      <c r="E301" s="17" t="s">
        <v>16</v>
      </c>
      <c r="F301" s="17" t="s">
        <v>16</v>
      </c>
      <c r="G301" s="17" t="s">
        <v>16</v>
      </c>
      <c r="H301" s="17" t="s">
        <v>16</v>
      </c>
      <c r="I301" s="17" t="s">
        <v>16</v>
      </c>
      <c r="J301" s="17" t="s">
        <v>16</v>
      </c>
    </row>
    <row r="304" spans="1:12" ht="15">
      <c r="A304" s="82" t="s">
        <v>59</v>
      </c>
      <c r="B304" s="82"/>
      <c r="C304" s="82"/>
      <c r="D304" s="82"/>
      <c r="E304" s="82"/>
      <c r="F304" s="82"/>
      <c r="G304" s="82"/>
      <c r="H304" s="82"/>
      <c r="I304" s="82"/>
      <c r="J304" s="82"/>
      <c r="K304" s="82"/>
      <c r="L304" s="82"/>
    </row>
    <row r="305" ht="15">
      <c r="A305" s="16" t="s">
        <v>7</v>
      </c>
    </row>
    <row r="308" spans="1:12" ht="15">
      <c r="A308" s="83" t="s">
        <v>52</v>
      </c>
      <c r="B308" s="83" t="s">
        <v>9</v>
      </c>
      <c r="C308" s="83" t="s">
        <v>42</v>
      </c>
      <c r="D308" s="83"/>
      <c r="E308" s="83"/>
      <c r="F308" s="83"/>
      <c r="G308" s="83"/>
      <c r="H308" s="83" t="s">
        <v>42</v>
      </c>
      <c r="I308" s="83"/>
      <c r="J308" s="83"/>
      <c r="K308" s="83"/>
      <c r="L308" s="83"/>
    </row>
    <row r="309" spans="1:12" ht="150.75" customHeight="1">
      <c r="A309" s="83"/>
      <c r="B309" s="83"/>
      <c r="C309" s="83" t="s">
        <v>60</v>
      </c>
      <c r="D309" s="83" t="s">
        <v>61</v>
      </c>
      <c r="E309" s="83" t="s">
        <v>62</v>
      </c>
      <c r="F309" s="83"/>
      <c r="G309" s="83" t="s">
        <v>91</v>
      </c>
      <c r="H309" s="83" t="s">
        <v>63</v>
      </c>
      <c r="I309" s="83" t="s">
        <v>92</v>
      </c>
      <c r="J309" s="83" t="s">
        <v>62</v>
      </c>
      <c r="K309" s="83"/>
      <c r="L309" s="83" t="s">
        <v>93</v>
      </c>
    </row>
    <row r="310" spans="1:12" ht="30">
      <c r="A310" s="83"/>
      <c r="B310" s="83"/>
      <c r="C310" s="83"/>
      <c r="D310" s="83"/>
      <c r="E310" s="17" t="s">
        <v>57</v>
      </c>
      <c r="F310" s="17" t="s">
        <v>58</v>
      </c>
      <c r="G310" s="83"/>
      <c r="H310" s="83"/>
      <c r="I310" s="83"/>
      <c r="J310" s="17" t="s">
        <v>57</v>
      </c>
      <c r="K310" s="17" t="s">
        <v>58</v>
      </c>
      <c r="L310" s="83"/>
    </row>
    <row r="311" spans="1:12" ht="15">
      <c r="A311" s="17">
        <v>1</v>
      </c>
      <c r="B311" s="17">
        <v>2</v>
      </c>
      <c r="C311" s="17">
        <v>3</v>
      </c>
      <c r="D311" s="17">
        <v>4</v>
      </c>
      <c r="E311" s="17">
        <v>5</v>
      </c>
      <c r="F311" s="17">
        <v>6</v>
      </c>
      <c r="G311" s="17">
        <v>7</v>
      </c>
      <c r="H311" s="17">
        <v>8</v>
      </c>
      <c r="I311" s="17">
        <v>9</v>
      </c>
      <c r="J311" s="17">
        <v>10</v>
      </c>
      <c r="K311" s="17">
        <v>11</v>
      </c>
      <c r="L311" s="17">
        <v>12</v>
      </c>
    </row>
    <row r="312" spans="1:12" ht="15">
      <c r="A312" s="17" t="s">
        <v>16</v>
      </c>
      <c r="B312" s="17" t="s">
        <v>16</v>
      </c>
      <c r="C312" s="17" t="s">
        <v>16</v>
      </c>
      <c r="D312" s="17" t="s">
        <v>16</v>
      </c>
      <c r="E312" s="17" t="s">
        <v>16</v>
      </c>
      <c r="F312" s="17" t="s">
        <v>16</v>
      </c>
      <c r="G312" s="17" t="s">
        <v>16</v>
      </c>
      <c r="H312" s="17" t="s">
        <v>16</v>
      </c>
      <c r="I312" s="17" t="s">
        <v>16</v>
      </c>
      <c r="J312" s="17" t="s">
        <v>16</v>
      </c>
      <c r="K312" s="17" t="s">
        <v>16</v>
      </c>
      <c r="L312" s="17" t="s">
        <v>16</v>
      </c>
    </row>
    <row r="313" spans="1:12" ht="15">
      <c r="A313" s="17" t="s">
        <v>16</v>
      </c>
      <c r="B313" s="17" t="s">
        <v>16</v>
      </c>
      <c r="C313" s="17" t="s">
        <v>16</v>
      </c>
      <c r="D313" s="17" t="s">
        <v>16</v>
      </c>
      <c r="E313" s="17" t="s">
        <v>16</v>
      </c>
      <c r="F313" s="17" t="s">
        <v>16</v>
      </c>
      <c r="G313" s="17" t="s">
        <v>16</v>
      </c>
      <c r="H313" s="17" t="s">
        <v>16</v>
      </c>
      <c r="I313" s="17" t="s">
        <v>16</v>
      </c>
      <c r="J313" s="17" t="s">
        <v>16</v>
      </c>
      <c r="K313" s="17" t="s">
        <v>16</v>
      </c>
      <c r="L313" s="17" t="s">
        <v>16</v>
      </c>
    </row>
    <row r="314" spans="1:12" ht="15">
      <c r="A314" s="17" t="s">
        <v>16</v>
      </c>
      <c r="B314" s="17" t="s">
        <v>20</v>
      </c>
      <c r="C314" s="17" t="s">
        <v>16</v>
      </c>
      <c r="D314" s="17" t="s">
        <v>16</v>
      </c>
      <c r="E314" s="17" t="s">
        <v>16</v>
      </c>
      <c r="F314" s="17" t="s">
        <v>16</v>
      </c>
      <c r="G314" s="17" t="s">
        <v>16</v>
      </c>
      <c r="H314" s="17" t="s">
        <v>16</v>
      </c>
      <c r="I314" s="17" t="s">
        <v>16</v>
      </c>
      <c r="J314" s="17" t="s">
        <v>16</v>
      </c>
      <c r="K314" s="17" t="s">
        <v>16</v>
      </c>
      <c r="L314" s="17" t="s">
        <v>16</v>
      </c>
    </row>
    <row r="317" spans="1:9" ht="15">
      <c r="A317" s="82" t="s">
        <v>64</v>
      </c>
      <c r="B317" s="82"/>
      <c r="C317" s="82"/>
      <c r="D317" s="82"/>
      <c r="E317" s="82"/>
      <c r="F317" s="82"/>
      <c r="G317" s="82"/>
      <c r="H317" s="82"/>
      <c r="I317" s="82"/>
    </row>
    <row r="318" ht="15">
      <c r="A318" s="16" t="s">
        <v>7</v>
      </c>
    </row>
    <row r="321" spans="1:9" ht="120">
      <c r="A321" s="25" t="s">
        <v>52</v>
      </c>
      <c r="B321" s="25" t="s">
        <v>9</v>
      </c>
      <c r="C321" s="25" t="s">
        <v>53</v>
      </c>
      <c r="D321" s="25" t="s">
        <v>65</v>
      </c>
      <c r="E321" s="25" t="s">
        <v>207</v>
      </c>
      <c r="F321" s="25" t="s">
        <v>208</v>
      </c>
      <c r="G321" s="25" t="s">
        <v>209</v>
      </c>
      <c r="H321" s="25" t="s">
        <v>66</v>
      </c>
      <c r="I321" s="25" t="s">
        <v>67</v>
      </c>
    </row>
    <row r="322" spans="1:9" ht="15">
      <c r="A322" s="25">
        <v>1</v>
      </c>
      <c r="B322" s="25">
        <v>2</v>
      </c>
      <c r="C322" s="25">
        <v>3</v>
      </c>
      <c r="D322" s="25">
        <v>4</v>
      </c>
      <c r="E322" s="25">
        <v>5</v>
      </c>
      <c r="F322" s="25">
        <v>6</v>
      </c>
      <c r="G322" s="25">
        <v>7</v>
      </c>
      <c r="H322" s="25">
        <v>8</v>
      </c>
      <c r="I322" s="25">
        <v>9</v>
      </c>
    </row>
    <row r="323" spans="1:9" ht="45">
      <c r="A323" s="25">
        <v>2210</v>
      </c>
      <c r="B323" s="25" t="s">
        <v>210</v>
      </c>
      <c r="C323" s="25" t="s">
        <v>16</v>
      </c>
      <c r="D323" s="25" t="s">
        <v>16</v>
      </c>
      <c r="E323" s="25">
        <v>3964.77</v>
      </c>
      <c r="F323" s="26"/>
      <c r="G323" s="25" t="s">
        <v>16</v>
      </c>
      <c r="H323" s="25" t="s">
        <v>211</v>
      </c>
      <c r="I323" s="25" t="s">
        <v>212</v>
      </c>
    </row>
    <row r="324" spans="1:9" ht="15">
      <c r="A324" s="25" t="s">
        <v>16</v>
      </c>
      <c r="B324" s="25" t="s">
        <v>16</v>
      </c>
      <c r="C324" s="25" t="s">
        <v>16</v>
      </c>
      <c r="D324" s="25" t="s">
        <v>16</v>
      </c>
      <c r="E324" s="25" t="s">
        <v>16</v>
      </c>
      <c r="F324" s="25" t="s">
        <v>16</v>
      </c>
      <c r="G324" s="25" t="s">
        <v>16</v>
      </c>
      <c r="H324" s="25" t="s">
        <v>16</v>
      </c>
      <c r="I324" s="25" t="s">
        <v>16</v>
      </c>
    </row>
    <row r="325" spans="1:9" ht="15">
      <c r="A325" s="80" t="s">
        <v>16</v>
      </c>
      <c r="B325" s="80" t="s">
        <v>20</v>
      </c>
      <c r="C325" s="80" t="s">
        <v>16</v>
      </c>
      <c r="D325" s="80" t="s">
        <v>16</v>
      </c>
      <c r="E325" s="80">
        <f>E323</f>
        <v>3964.77</v>
      </c>
      <c r="F325" s="80"/>
      <c r="G325" s="80" t="s">
        <v>16</v>
      </c>
      <c r="H325" s="80" t="s">
        <v>16</v>
      </c>
      <c r="I325" s="80" t="s">
        <v>16</v>
      </c>
    </row>
    <row r="328" spans="1:9" ht="25.5" customHeight="1">
      <c r="A328" s="92" t="s">
        <v>214</v>
      </c>
      <c r="B328" s="92"/>
      <c r="C328" s="92"/>
      <c r="D328" s="92"/>
      <c r="E328" s="92"/>
      <c r="F328" s="92"/>
      <c r="G328" s="92"/>
      <c r="H328" s="92"/>
      <c r="I328" s="92"/>
    </row>
    <row r="329" spans="1:9" ht="45.75" customHeight="1">
      <c r="A329" s="81" t="s">
        <v>68</v>
      </c>
      <c r="B329" s="81"/>
      <c r="C329" s="81"/>
      <c r="D329" s="81"/>
      <c r="E329" s="81"/>
      <c r="F329" s="81"/>
      <c r="G329" s="81"/>
      <c r="H329" s="81"/>
      <c r="I329" s="81"/>
    </row>
    <row r="331" spans="1:9" ht="15" customHeight="1">
      <c r="A331" s="82" t="s">
        <v>69</v>
      </c>
      <c r="B331" s="82"/>
      <c r="C331" s="3"/>
      <c r="D331" s="6"/>
      <c r="G331" s="102" t="s">
        <v>129</v>
      </c>
      <c r="H331" s="102"/>
      <c r="I331" s="102"/>
    </row>
    <row r="332" spans="1:9" ht="15">
      <c r="A332" s="15"/>
      <c r="B332" s="7"/>
      <c r="D332" s="3" t="s">
        <v>70</v>
      </c>
      <c r="G332" s="89" t="s">
        <v>71</v>
      </c>
      <c r="H332" s="89"/>
      <c r="I332" s="89"/>
    </row>
    <row r="333" spans="1:9" ht="15" customHeight="1">
      <c r="A333" s="82" t="s">
        <v>72</v>
      </c>
      <c r="B333" s="82"/>
      <c r="C333" s="3"/>
      <c r="D333" s="6"/>
      <c r="G333" s="6"/>
      <c r="H333" s="6"/>
      <c r="I333" s="6"/>
    </row>
    <row r="334" spans="1:9" ht="15">
      <c r="A334" s="14"/>
      <c r="B334" s="3"/>
      <c r="C334" s="3"/>
      <c r="D334" s="3" t="s">
        <v>70</v>
      </c>
      <c r="G334" s="89" t="s">
        <v>71</v>
      </c>
      <c r="H334" s="89"/>
      <c r="I334" s="89"/>
    </row>
  </sheetData>
  <sheetProtection/>
  <mergeCells count="172">
    <mergeCell ref="G334:I334"/>
    <mergeCell ref="A328:I328"/>
    <mergeCell ref="A329:I329"/>
    <mergeCell ref="A331:B331"/>
    <mergeCell ref="G331:I331"/>
    <mergeCell ref="G332:I332"/>
    <mergeCell ref="A333:B333"/>
    <mergeCell ref="G309:G310"/>
    <mergeCell ref="H309:H310"/>
    <mergeCell ref="I309:I310"/>
    <mergeCell ref="J309:K309"/>
    <mergeCell ref="L309:L310"/>
    <mergeCell ref="A317:I317"/>
    <mergeCell ref="H296:I296"/>
    <mergeCell ref="J296:J297"/>
    <mergeCell ref="A304:L304"/>
    <mergeCell ref="A308:A310"/>
    <mergeCell ref="B308:B310"/>
    <mergeCell ref="C308:G308"/>
    <mergeCell ref="H308:L308"/>
    <mergeCell ref="C309:C310"/>
    <mergeCell ref="D309:D310"/>
    <mergeCell ref="E309:F309"/>
    <mergeCell ref="A290:J290"/>
    <mergeCell ref="A291:J291"/>
    <mergeCell ref="A292:J292"/>
    <mergeCell ref="A296:A297"/>
    <mergeCell ref="B296:B297"/>
    <mergeCell ref="C296:C297"/>
    <mergeCell ref="D296:D297"/>
    <mergeCell ref="E296:E297"/>
    <mergeCell ref="F296:F297"/>
    <mergeCell ref="G296:G297"/>
    <mergeCell ref="A279:M279"/>
    <mergeCell ref="A283:A284"/>
    <mergeCell ref="B283:B284"/>
    <mergeCell ref="C283:C284"/>
    <mergeCell ref="D283:E283"/>
    <mergeCell ref="F283:G283"/>
    <mergeCell ref="H283:I283"/>
    <mergeCell ref="J283:K283"/>
    <mergeCell ref="L283:M283"/>
    <mergeCell ref="A269:I269"/>
    <mergeCell ref="A272:A273"/>
    <mergeCell ref="B272:B273"/>
    <mergeCell ref="C272:C273"/>
    <mergeCell ref="D272:F272"/>
    <mergeCell ref="G272:I272"/>
    <mergeCell ref="A263:A264"/>
    <mergeCell ref="B263:B264"/>
    <mergeCell ref="C263:C264"/>
    <mergeCell ref="D263:F263"/>
    <mergeCell ref="G263:I263"/>
    <mergeCell ref="J263:L263"/>
    <mergeCell ref="O245:O246"/>
    <mergeCell ref="P245:P246"/>
    <mergeCell ref="A258:L258"/>
    <mergeCell ref="A259:L259"/>
    <mergeCell ref="A260:L260"/>
    <mergeCell ref="A261:L261"/>
    <mergeCell ref="G245:H245"/>
    <mergeCell ref="I245:J245"/>
    <mergeCell ref="K245:K246"/>
    <mergeCell ref="L245:L246"/>
    <mergeCell ref="M245:M246"/>
    <mergeCell ref="N245:N246"/>
    <mergeCell ref="A242:P242"/>
    <mergeCell ref="A244:A246"/>
    <mergeCell ref="B244:B246"/>
    <mergeCell ref="C244:F244"/>
    <mergeCell ref="G244:J244"/>
    <mergeCell ref="K244:L244"/>
    <mergeCell ref="M244:N244"/>
    <mergeCell ref="O244:P244"/>
    <mergeCell ref="C245:D245"/>
    <mergeCell ref="E245:F245"/>
    <mergeCell ref="A213:K213"/>
    <mergeCell ref="A216:A217"/>
    <mergeCell ref="B216:C216"/>
    <mergeCell ref="D216:E216"/>
    <mergeCell ref="F216:G216"/>
    <mergeCell ref="H216:I216"/>
    <mergeCell ref="J216:K216"/>
    <mergeCell ref="K148:M148"/>
    <mergeCell ref="A179:J179"/>
    <mergeCell ref="A183:A184"/>
    <mergeCell ref="B183:B184"/>
    <mergeCell ref="C183:C184"/>
    <mergeCell ref="D183:D184"/>
    <mergeCell ref="E183:G183"/>
    <mergeCell ref="H183:J183"/>
    <mergeCell ref="A148:A149"/>
    <mergeCell ref="B148:B149"/>
    <mergeCell ref="C148:C149"/>
    <mergeCell ref="D148:D149"/>
    <mergeCell ref="E148:G148"/>
    <mergeCell ref="H148:J148"/>
    <mergeCell ref="A134:A135"/>
    <mergeCell ref="B134:B135"/>
    <mergeCell ref="C134:F134"/>
    <mergeCell ref="G134:J134"/>
    <mergeCell ref="A144:M144"/>
    <mergeCell ref="A145:M145"/>
    <mergeCell ref="A120:A121"/>
    <mergeCell ref="B120:B121"/>
    <mergeCell ref="C120:F120"/>
    <mergeCell ref="G120:J120"/>
    <mergeCell ref="K120:N120"/>
    <mergeCell ref="A131:J131"/>
    <mergeCell ref="A108:A109"/>
    <mergeCell ref="B108:B109"/>
    <mergeCell ref="C108:F108"/>
    <mergeCell ref="G108:J108"/>
    <mergeCell ref="A116:N116"/>
    <mergeCell ref="A117:N117"/>
    <mergeCell ref="A84:J84"/>
    <mergeCell ref="A87:A88"/>
    <mergeCell ref="B87:B88"/>
    <mergeCell ref="C87:F87"/>
    <mergeCell ref="G87:J87"/>
    <mergeCell ref="A105:J105"/>
    <mergeCell ref="A74:N74"/>
    <mergeCell ref="A77:A78"/>
    <mergeCell ref="B77:B78"/>
    <mergeCell ref="C77:F77"/>
    <mergeCell ref="G77:J77"/>
    <mergeCell ref="K77:N77"/>
    <mergeCell ref="A52:N52"/>
    <mergeCell ref="A54:A55"/>
    <mergeCell ref="B54:B55"/>
    <mergeCell ref="C54:F54"/>
    <mergeCell ref="G54:J54"/>
    <mergeCell ref="K54:N54"/>
    <mergeCell ref="A36:J36"/>
    <mergeCell ref="A39:A40"/>
    <mergeCell ref="B39:B40"/>
    <mergeCell ref="C39:F39"/>
    <mergeCell ref="G39:J39"/>
    <mergeCell ref="A51:N51"/>
    <mergeCell ref="A20:B20"/>
    <mergeCell ref="A23:A24"/>
    <mergeCell ref="B23:B24"/>
    <mergeCell ref="C23:F23"/>
    <mergeCell ref="G23:J23"/>
    <mergeCell ref="K23:N23"/>
    <mergeCell ref="A14:P14"/>
    <mergeCell ref="A15:P15"/>
    <mergeCell ref="A16:P16"/>
    <mergeCell ref="A17:P17"/>
    <mergeCell ref="A18:P18"/>
    <mergeCell ref="A19:P19"/>
    <mergeCell ref="C11:E11"/>
    <mergeCell ref="F11:G11"/>
    <mergeCell ref="H11:M11"/>
    <mergeCell ref="O11:P11"/>
    <mergeCell ref="C12:E12"/>
    <mergeCell ref="F12:G12"/>
    <mergeCell ref="H12:M12"/>
    <mergeCell ref="O12:P12"/>
    <mergeCell ref="A9:J9"/>
    <mergeCell ref="L9:M9"/>
    <mergeCell ref="O9:P9"/>
    <mergeCell ref="A10:J10"/>
    <mergeCell ref="L10:M10"/>
    <mergeCell ref="O10:P10"/>
    <mergeCell ref="A6:P6"/>
    <mergeCell ref="A7:J7"/>
    <mergeCell ref="L7:M7"/>
    <mergeCell ref="O7:P7"/>
    <mergeCell ref="A8:J8"/>
    <mergeCell ref="L8:M8"/>
    <mergeCell ref="O8:P8"/>
  </mergeCells>
  <printOptions/>
  <pageMargins left="0.16" right="0.16" top="0.33" bottom="0.29" header="0.31496062992125984" footer="0.31496062992125984"/>
  <pageSetup horizontalDpi="600" verticalDpi="600" orientation="landscape" paperSize="9" scale="54" r:id="rId1"/>
  <rowBreaks count="7" manualBreakCount="7">
    <brk id="35" max="255" man="1"/>
    <brk id="83" max="255" man="1"/>
    <brk id="130" max="255" man="1"/>
    <brk id="178" max="255" man="1"/>
    <brk id="241" max="255" man="1"/>
    <brk id="278" max="255" man="1"/>
    <brk id="3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2020-01-02T14:26:36Z</cp:lastPrinted>
  <dcterms:created xsi:type="dcterms:W3CDTF">2018-08-27T10:46:38Z</dcterms:created>
  <dcterms:modified xsi:type="dcterms:W3CDTF">2020-02-24T08:16:08Z</dcterms:modified>
  <cp:category/>
  <cp:version/>
  <cp:contentType/>
  <cp:contentStatus/>
</cp:coreProperties>
</file>